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ell\Desktop\"/>
    </mc:Choice>
  </mc:AlternateContent>
  <bookViews>
    <workbookView xWindow="0" yWindow="0" windowWidth="20490" windowHeight="8325"/>
  </bookViews>
  <sheets>
    <sheet name="Rekapitulácia stavby" sheetId="1" r:id="rId1"/>
    <sheet name="2019-05.1.1 - Rybník č. 1..." sheetId="2" r:id="rId2"/>
    <sheet name="2019-05.1.2 - Rybník č. 2..." sheetId="3" r:id="rId3"/>
    <sheet name="2019-05.1.3 - Rybník č. 1..." sheetId="4" r:id="rId4"/>
    <sheet name="2019-05.1.4 - Rybník č. 1..." sheetId="5" r:id="rId5"/>
    <sheet name="2019-05.1.5 - Rybník č. 1..." sheetId="6" r:id="rId6"/>
    <sheet name="2019-05.1.6 - Rybník č. 1..." sheetId="7" r:id="rId7"/>
    <sheet name="2019-05-1.7 - Rybník č. 1..." sheetId="8" r:id="rId8"/>
    <sheet name="2019-05.2.1 - Rybník č. 2..." sheetId="9" r:id="rId9"/>
    <sheet name="2019-05.2.2 - Rybník č. 2..." sheetId="10" r:id="rId10"/>
    <sheet name="2019-05.2.3 - Rybník č. 2..." sheetId="11" r:id="rId11"/>
    <sheet name="2019-05.2.4 - Rybník č. 4..." sheetId="12" r:id="rId12"/>
    <sheet name="2019-05.2.5 - Rybník č. 2..." sheetId="13" r:id="rId13"/>
    <sheet name="2019-05.2.6 - Rybník č. 2..." sheetId="14" r:id="rId14"/>
    <sheet name="2019-05.2.7 - Rybník č. 2..." sheetId="15" r:id="rId15"/>
    <sheet name="2019-05.3.1 - Rybník č. 3..." sheetId="16" r:id="rId16"/>
    <sheet name="2019-05.3.2 - Rybník č. 3..." sheetId="17" r:id="rId17"/>
    <sheet name="2019-05.3.3 - Rybník č. 3..." sheetId="18" r:id="rId18"/>
    <sheet name="2019-05.3.4 - Rybník č. 3..." sheetId="19" r:id="rId19"/>
    <sheet name="2019-05.3.5 - Rybník č. 3..." sheetId="20" r:id="rId20"/>
    <sheet name="2019-05.3.6 - Rybník č. 3..." sheetId="21" r:id="rId21"/>
    <sheet name="2019-05.3.7 - Rybník č. 3..." sheetId="22" r:id="rId22"/>
  </sheets>
  <definedNames>
    <definedName name="_xlnm._FilterDatabase" localSheetId="1" hidden="1">'2019-05.1.1 - Rybník č. 1...'!$C$123:$K$169</definedName>
    <definedName name="_xlnm._FilterDatabase" localSheetId="2" hidden="1">'2019-05.1.2 - Rybník č. 2...'!$C$124:$K$149</definedName>
    <definedName name="_xlnm._FilterDatabase" localSheetId="3" hidden="1">'2019-05.1.3 - Rybník č. 1...'!$C$127:$K$178</definedName>
    <definedName name="_xlnm._FilterDatabase" localSheetId="4" hidden="1">'2019-05.1.4 - Rybník č. 1...'!$C$124:$K$149</definedName>
    <definedName name="_xlnm._FilterDatabase" localSheetId="5" hidden="1">'2019-05.1.5 - Rybník č. 1...'!$C$126:$K$156</definedName>
    <definedName name="_xlnm._FilterDatabase" localSheetId="6" hidden="1">'2019-05.1.6 - Rybník č. 1...'!$C$125:$K$155</definedName>
    <definedName name="_xlnm._FilterDatabase" localSheetId="8" hidden="1">'2019-05.2.1 - Rybník č. 2...'!$C$123:$K$169</definedName>
    <definedName name="_xlnm._FilterDatabase" localSheetId="9" hidden="1">'2019-05.2.2 - Rybník č. 2...'!$C$124:$K$149</definedName>
    <definedName name="_xlnm._FilterDatabase" localSheetId="10" hidden="1">'2019-05.2.3 - Rybník č. 2...'!$C$127:$K$178</definedName>
    <definedName name="_xlnm._FilterDatabase" localSheetId="11" hidden="1">'2019-05.2.4 - Rybník č. 4...'!$C$124:$K$149</definedName>
    <definedName name="_xlnm._FilterDatabase" localSheetId="12" hidden="1">'2019-05.2.5 - Rybník č. 2...'!$C$126:$K$156</definedName>
    <definedName name="_xlnm._FilterDatabase" localSheetId="13" hidden="1">'2019-05.2.6 - Rybník č. 2...'!$C$125:$K$155</definedName>
    <definedName name="_xlnm._FilterDatabase" localSheetId="14" hidden="1">'2019-05.2.7 - Rybník č. 2...'!$C$125:$K$156</definedName>
    <definedName name="_xlnm._FilterDatabase" localSheetId="15" hidden="1">'2019-05.3.1 - Rybník č. 3...'!$C$123:$K$168</definedName>
    <definedName name="_xlnm._FilterDatabase" localSheetId="16" hidden="1">'2019-05.3.2 - Rybník č. 3...'!$C$124:$K$149</definedName>
    <definedName name="_xlnm._FilterDatabase" localSheetId="17" hidden="1">'2019-05.3.3 - Rybník č. 3...'!$C$127:$K$178</definedName>
    <definedName name="_xlnm._FilterDatabase" localSheetId="18" hidden="1">'2019-05.3.4 - Rybník č. 3...'!$C$124:$K$149</definedName>
    <definedName name="_xlnm._FilterDatabase" localSheetId="19" hidden="1">'2019-05.3.5 - Rybník č. 3...'!$C$126:$K$155</definedName>
    <definedName name="_xlnm._FilterDatabase" localSheetId="20" hidden="1">'2019-05.3.6 - Rybník č. 3...'!$C$125:$K$155</definedName>
    <definedName name="_xlnm._FilterDatabase" localSheetId="21" hidden="1">'2019-05.3.7 - Rybník č. 3...'!$C$125:$K$156</definedName>
    <definedName name="_xlnm._FilterDatabase" localSheetId="7" hidden="1">'2019-05-1.7 - Rybník č. 1...'!$C$125:$K$156</definedName>
    <definedName name="_xlnm.Print_Titles" localSheetId="1">'2019-05.1.1 - Rybník č. 1...'!$123:$123</definedName>
    <definedName name="_xlnm.Print_Titles" localSheetId="2">'2019-05.1.2 - Rybník č. 2...'!$124:$124</definedName>
    <definedName name="_xlnm.Print_Titles" localSheetId="3">'2019-05.1.3 - Rybník č. 1...'!$127:$127</definedName>
    <definedName name="_xlnm.Print_Titles" localSheetId="4">'2019-05.1.4 - Rybník č. 1...'!$124:$124</definedName>
    <definedName name="_xlnm.Print_Titles" localSheetId="5">'2019-05.1.5 - Rybník č. 1...'!$126:$126</definedName>
    <definedName name="_xlnm.Print_Titles" localSheetId="6">'2019-05.1.6 - Rybník č. 1...'!$125:$125</definedName>
    <definedName name="_xlnm.Print_Titles" localSheetId="8">'2019-05.2.1 - Rybník č. 2...'!$123:$123</definedName>
    <definedName name="_xlnm.Print_Titles" localSheetId="9">'2019-05.2.2 - Rybník č. 2...'!$124:$124</definedName>
    <definedName name="_xlnm.Print_Titles" localSheetId="10">'2019-05.2.3 - Rybník č. 2...'!$127:$127</definedName>
    <definedName name="_xlnm.Print_Titles" localSheetId="11">'2019-05.2.4 - Rybník č. 4...'!$124:$124</definedName>
    <definedName name="_xlnm.Print_Titles" localSheetId="12">'2019-05.2.5 - Rybník č. 2...'!$126:$126</definedName>
    <definedName name="_xlnm.Print_Titles" localSheetId="13">'2019-05.2.6 - Rybník č. 2...'!$125:$125</definedName>
    <definedName name="_xlnm.Print_Titles" localSheetId="14">'2019-05.2.7 - Rybník č. 2...'!$125:$125</definedName>
    <definedName name="_xlnm.Print_Titles" localSheetId="15">'2019-05.3.1 - Rybník č. 3...'!$123:$123</definedName>
    <definedName name="_xlnm.Print_Titles" localSheetId="16">'2019-05.3.2 - Rybník č. 3...'!$124:$124</definedName>
    <definedName name="_xlnm.Print_Titles" localSheetId="17">'2019-05.3.3 - Rybník č. 3...'!$127:$127</definedName>
    <definedName name="_xlnm.Print_Titles" localSheetId="18">'2019-05.3.4 - Rybník č. 3...'!$124:$124</definedName>
    <definedName name="_xlnm.Print_Titles" localSheetId="19">'2019-05.3.5 - Rybník č. 3...'!$126:$126</definedName>
    <definedName name="_xlnm.Print_Titles" localSheetId="20">'2019-05.3.6 - Rybník č. 3...'!$125:$125</definedName>
    <definedName name="_xlnm.Print_Titles" localSheetId="21">'2019-05.3.7 - Rybník č. 3...'!$125:$125</definedName>
    <definedName name="_xlnm.Print_Titles" localSheetId="7">'2019-05-1.7 - Rybník č. 1...'!$125:$125</definedName>
    <definedName name="_xlnm.Print_Titles" localSheetId="0">'Rekapitulácia stavby'!$92:$92</definedName>
    <definedName name="_xlnm.Print_Area" localSheetId="1">'2019-05.1.1 - Rybník č. 1...'!$C$4:$J$76,'2019-05.1.1 - Rybník č. 1...'!$C$82:$J$103,'2019-05.1.1 - Rybník č. 1...'!$C$109:$K$169</definedName>
    <definedName name="_xlnm.Print_Area" localSheetId="2">'2019-05.1.2 - Rybník č. 2...'!$C$4:$J$76,'2019-05.1.2 - Rybník č. 2...'!$C$82:$J$104,'2019-05.1.2 - Rybník č. 2...'!$C$110:$K$149</definedName>
    <definedName name="_xlnm.Print_Area" localSheetId="3">'2019-05.1.3 - Rybník č. 1...'!$C$4:$J$76,'2019-05.1.3 - Rybník č. 1...'!$C$82:$J$107,'2019-05.1.3 - Rybník č. 1...'!$C$113:$K$178</definedName>
    <definedName name="_xlnm.Print_Area" localSheetId="4">'2019-05.1.4 - Rybník č. 1...'!$C$4:$J$76,'2019-05.1.4 - Rybník č. 1...'!$C$82:$J$104,'2019-05.1.4 - Rybník č. 1...'!$C$110:$K$149</definedName>
    <definedName name="_xlnm.Print_Area" localSheetId="5">'2019-05.1.5 - Rybník č. 1...'!$C$4:$J$76,'2019-05.1.5 - Rybník č. 1...'!$C$82:$J$106,'2019-05.1.5 - Rybník č. 1...'!$C$112:$K$156</definedName>
    <definedName name="_xlnm.Print_Area" localSheetId="6">'2019-05.1.6 - Rybník č. 1...'!$C$4:$J$76,'2019-05.1.6 - Rybník č. 1...'!$C$82:$J$105,'2019-05.1.6 - Rybník č. 1...'!$C$111:$K$155</definedName>
    <definedName name="_xlnm.Print_Area" localSheetId="8">'2019-05.2.1 - Rybník č. 2...'!$C$4:$J$76,'2019-05.2.1 - Rybník č. 2...'!$C$82:$J$103,'2019-05.2.1 - Rybník č. 2...'!$C$109:$K$169</definedName>
    <definedName name="_xlnm.Print_Area" localSheetId="9">'2019-05.2.2 - Rybník č. 2...'!$C$4:$J$76,'2019-05.2.2 - Rybník č. 2...'!$C$82:$J$104,'2019-05.2.2 - Rybník č. 2...'!$C$110:$K$149</definedName>
    <definedName name="_xlnm.Print_Area" localSheetId="10">'2019-05.2.3 - Rybník č. 2...'!$C$4:$J$76,'2019-05.2.3 - Rybník č. 2...'!$C$82:$J$107,'2019-05.2.3 - Rybník č. 2...'!$C$113:$K$178</definedName>
    <definedName name="_xlnm.Print_Area" localSheetId="11">'2019-05.2.4 - Rybník č. 4...'!$C$4:$J$76,'2019-05.2.4 - Rybník č. 4...'!$C$82:$J$104,'2019-05.2.4 - Rybník č. 4...'!$C$110:$K$149</definedName>
    <definedName name="_xlnm.Print_Area" localSheetId="12">'2019-05.2.5 - Rybník č. 2...'!$C$4:$J$76,'2019-05.2.5 - Rybník č. 2...'!$C$82:$J$106,'2019-05.2.5 - Rybník č. 2...'!$C$112:$K$156</definedName>
    <definedName name="_xlnm.Print_Area" localSheetId="13">'2019-05.2.6 - Rybník č. 2...'!$C$4:$J$76,'2019-05.2.6 - Rybník č. 2...'!$C$82:$J$105,'2019-05.2.6 - Rybník č. 2...'!$C$111:$K$155</definedName>
    <definedName name="_xlnm.Print_Area" localSheetId="14">'2019-05.2.7 - Rybník č. 2...'!$C$4:$J$76,'2019-05.2.7 - Rybník č. 2...'!$C$82:$J$105,'2019-05.2.7 - Rybník č. 2...'!$C$111:$K$156</definedName>
    <definedName name="_xlnm.Print_Area" localSheetId="15">'2019-05.3.1 - Rybník č. 3...'!$C$4:$J$76,'2019-05.3.1 - Rybník č. 3...'!$C$82:$J$103,'2019-05.3.1 - Rybník č. 3...'!$C$109:$K$168</definedName>
    <definedName name="_xlnm.Print_Area" localSheetId="16">'2019-05.3.2 - Rybník č. 3...'!$C$4:$J$76,'2019-05.3.2 - Rybník č. 3...'!$C$82:$J$104,'2019-05.3.2 - Rybník č. 3...'!$C$110:$K$149</definedName>
    <definedName name="_xlnm.Print_Area" localSheetId="17">'2019-05.3.3 - Rybník č. 3...'!$C$4:$J$76,'2019-05.3.3 - Rybník č. 3...'!$C$82:$J$107,'2019-05.3.3 - Rybník č. 3...'!$C$113:$K$178</definedName>
    <definedName name="_xlnm.Print_Area" localSheetId="18">'2019-05.3.4 - Rybník č. 3...'!$C$4:$J$76,'2019-05.3.4 - Rybník č. 3...'!$C$82:$J$104,'2019-05.3.4 - Rybník č. 3...'!$C$110:$K$149</definedName>
    <definedName name="_xlnm.Print_Area" localSheetId="19">'2019-05.3.5 - Rybník č. 3...'!$C$4:$J$76,'2019-05.3.5 - Rybník č. 3...'!$C$82:$J$106,'2019-05.3.5 - Rybník č. 3...'!$C$112:$K$155</definedName>
    <definedName name="_xlnm.Print_Area" localSheetId="20">'2019-05.3.6 - Rybník č. 3...'!$C$4:$J$76,'2019-05.3.6 - Rybník č. 3...'!$C$82:$J$105,'2019-05.3.6 - Rybník č. 3...'!$C$111:$K$155</definedName>
    <definedName name="_xlnm.Print_Area" localSheetId="21">'2019-05.3.7 - Rybník č. 3...'!$C$4:$J$76,'2019-05.3.7 - Rybník č. 3...'!$C$82:$J$105,'2019-05.3.7 - Rybník č. 3...'!$C$111:$K$156</definedName>
    <definedName name="_xlnm.Print_Area" localSheetId="7">'2019-05-1.7 - Rybník č. 1...'!$C$4:$J$76,'2019-05-1.7 - Rybník č. 1...'!$C$82:$J$105,'2019-05-1.7 - Rybník č. 1...'!$C$111:$K$156</definedName>
    <definedName name="_xlnm.Print_Area" localSheetId="0">'Rekapitulácia stavby'!$D$4:$AO$76,'Rekapitulácia stavby'!$C$82:$AQ$119</definedName>
  </definedNames>
  <calcPr calcId="152511"/>
</workbook>
</file>

<file path=xl/calcChain.xml><?xml version="1.0" encoding="utf-8"?>
<calcChain xmlns="http://schemas.openxmlformats.org/spreadsheetml/2006/main">
  <c r="J39" i="22" l="1"/>
  <c r="J38" i="22"/>
  <c r="AY118" i="1"/>
  <c r="J37" i="22"/>
  <c r="AX118" i="1"/>
  <c r="BI156" i="22"/>
  <c r="BH156" i="22"/>
  <c r="BG156" i="22"/>
  <c r="BE156" i="22"/>
  <c r="BK156" i="22"/>
  <c r="J156" i="22"/>
  <c r="BF156" i="22" s="1"/>
  <c r="BI155" i="22"/>
  <c r="BH155" i="22"/>
  <c r="BG155" i="22"/>
  <c r="BE155" i="22"/>
  <c r="BK155" i="22"/>
  <c r="J155" i="22" s="1"/>
  <c r="BF155" i="22" s="1"/>
  <c r="BI154" i="22"/>
  <c r="BH154" i="22"/>
  <c r="BG154" i="22"/>
  <c r="BE154" i="22"/>
  <c r="BK154" i="22"/>
  <c r="BK153" i="22" s="1"/>
  <c r="J153" i="22" s="1"/>
  <c r="J104" i="22" s="1"/>
  <c r="J154" i="22"/>
  <c r="BF154" i="22" s="1"/>
  <c r="BI152" i="22"/>
  <c r="BH152" i="22"/>
  <c r="BG152" i="22"/>
  <c r="BE152" i="22"/>
  <c r="T152" i="22"/>
  <c r="R152" i="22"/>
  <c r="P152" i="22"/>
  <c r="BK152" i="22"/>
  <c r="J152" i="22"/>
  <c r="BF152" i="22" s="1"/>
  <c r="BI150" i="22"/>
  <c r="BH150" i="22"/>
  <c r="BG150" i="22"/>
  <c r="BE150" i="22"/>
  <c r="T150" i="22"/>
  <c r="T149" i="22"/>
  <c r="R150" i="22"/>
  <c r="R149" i="22" s="1"/>
  <c r="P150" i="22"/>
  <c r="P149" i="22"/>
  <c r="BK150" i="22"/>
  <c r="BK149" i="22" s="1"/>
  <c r="J149" i="22" s="1"/>
  <c r="J103" i="22" s="1"/>
  <c r="J150" i="22"/>
  <c r="BF150" i="22" s="1"/>
  <c r="BI147" i="22"/>
  <c r="BH147" i="22"/>
  <c r="BG147" i="22"/>
  <c r="BE147" i="22"/>
  <c r="T147" i="22"/>
  <c r="R147" i="22"/>
  <c r="P147" i="22"/>
  <c r="BK147" i="22"/>
  <c r="J147" i="22"/>
  <c r="BF147" i="22"/>
  <c r="BI145" i="22"/>
  <c r="BH145" i="22"/>
  <c r="BG145" i="22"/>
  <c r="BE145" i="22"/>
  <c r="T145" i="22"/>
  <c r="R145" i="22"/>
  <c r="R138" i="22" s="1"/>
  <c r="P145" i="22"/>
  <c r="BK145" i="22"/>
  <c r="J145" i="22"/>
  <c r="BF145" i="22"/>
  <c r="BI143" i="22"/>
  <c r="BH143" i="22"/>
  <c r="BG143" i="22"/>
  <c r="BE143" i="22"/>
  <c r="T143" i="22"/>
  <c r="R143" i="22"/>
  <c r="P143" i="22"/>
  <c r="BK143" i="22"/>
  <c r="BK138" i="22" s="1"/>
  <c r="J138" i="22" s="1"/>
  <c r="J102" i="22" s="1"/>
  <c r="J143" i="22"/>
  <c r="BF143" i="22"/>
  <c r="BI139" i="22"/>
  <c r="BH139" i="22"/>
  <c r="BG139" i="22"/>
  <c r="BE139" i="22"/>
  <c r="T139" i="22"/>
  <c r="T138" i="22"/>
  <c r="R139" i="22"/>
  <c r="P139" i="22"/>
  <c r="P138" i="22"/>
  <c r="BK139" i="22"/>
  <c r="J139" i="22"/>
  <c r="BF139" i="22" s="1"/>
  <c r="BI136" i="22"/>
  <c r="F39" i="22" s="1"/>
  <c r="BD118" i="1" s="1"/>
  <c r="BH136" i="22"/>
  <c r="BG136" i="22"/>
  <c r="BE136" i="22"/>
  <c r="T136" i="22"/>
  <c r="T135" i="22" s="1"/>
  <c r="R136" i="22"/>
  <c r="R135" i="22" s="1"/>
  <c r="P136" i="22"/>
  <c r="P135" i="22" s="1"/>
  <c r="BK136" i="22"/>
  <c r="BK135" i="22" s="1"/>
  <c r="J135" i="22" s="1"/>
  <c r="J101" i="22" s="1"/>
  <c r="J136" i="22"/>
  <c r="BF136" i="22" s="1"/>
  <c r="BI133" i="22"/>
  <c r="BH133" i="22"/>
  <c r="BG133" i="22"/>
  <c r="BE133" i="22"/>
  <c r="T133" i="22"/>
  <c r="R133" i="22"/>
  <c r="P133" i="22"/>
  <c r="BK133" i="22"/>
  <c r="J133" i="22"/>
  <c r="BF133" i="22"/>
  <c r="BI131" i="22"/>
  <c r="BH131" i="22"/>
  <c r="BG131" i="22"/>
  <c r="BE131" i="22"/>
  <c r="T131" i="22"/>
  <c r="R131" i="22"/>
  <c r="R128" i="22" s="1"/>
  <c r="R127" i="22" s="1"/>
  <c r="R126" i="22" s="1"/>
  <c r="P131" i="22"/>
  <c r="BK131" i="22"/>
  <c r="J131" i="22"/>
  <c r="BF131" i="22"/>
  <c r="BI129" i="22"/>
  <c r="BH129" i="22"/>
  <c r="BG129" i="22"/>
  <c r="F37" i="22" s="1"/>
  <c r="BB118" i="1" s="1"/>
  <c r="BE129" i="22"/>
  <c r="T129" i="22"/>
  <c r="T128" i="22"/>
  <c r="R129" i="22"/>
  <c r="P129" i="22"/>
  <c r="P128" i="22"/>
  <c r="BK129" i="22"/>
  <c r="J129" i="22"/>
  <c r="BF129" i="22" s="1"/>
  <c r="J123" i="22"/>
  <c r="J122" i="22"/>
  <c r="F122" i="22"/>
  <c r="F120" i="22"/>
  <c r="E118" i="22"/>
  <c r="J94" i="22"/>
  <c r="J93" i="22"/>
  <c r="F93" i="22"/>
  <c r="F91" i="22"/>
  <c r="E89" i="22"/>
  <c r="J20" i="22"/>
  <c r="E20" i="22"/>
  <c r="F123" i="22" s="1"/>
  <c r="J19" i="22"/>
  <c r="J14" i="22"/>
  <c r="J120" i="22" s="1"/>
  <c r="J91" i="22"/>
  <c r="E7" i="22"/>
  <c r="E114" i="22" s="1"/>
  <c r="E85" i="22"/>
  <c r="J39" i="21"/>
  <c r="J38" i="21"/>
  <c r="AY117" i="1" s="1"/>
  <c r="J37" i="21"/>
  <c r="AX117" i="1" s="1"/>
  <c r="BI155" i="21"/>
  <c r="BH155" i="21"/>
  <c r="BG155" i="21"/>
  <c r="BE155" i="21"/>
  <c r="BK155" i="21"/>
  <c r="J155" i="21" s="1"/>
  <c r="BF155" i="21" s="1"/>
  <c r="BI154" i="21"/>
  <c r="BH154" i="21"/>
  <c r="BG154" i="21"/>
  <c r="BE154" i="21"/>
  <c r="BK154" i="21"/>
  <c r="J154" i="21" s="1"/>
  <c r="BF154" i="21" s="1"/>
  <c r="BI153" i="21"/>
  <c r="BH153" i="21"/>
  <c r="BG153" i="21"/>
  <c r="BE153" i="21"/>
  <c r="BK153" i="21"/>
  <c r="J153" i="21" s="1"/>
  <c r="BF153" i="21" s="1"/>
  <c r="BI150" i="21"/>
  <c r="BH150" i="21"/>
  <c r="BG150" i="21"/>
  <c r="BE150" i="21"/>
  <c r="T150" i="21"/>
  <c r="R150" i="21"/>
  <c r="P150" i="21"/>
  <c r="BK150" i="21"/>
  <c r="J150" i="21"/>
  <c r="BF150" i="21" s="1"/>
  <c r="BI148" i="21"/>
  <c r="BH148" i="21"/>
  <c r="BG148" i="21"/>
  <c r="BE148" i="21"/>
  <c r="T148" i="21"/>
  <c r="T147" i="21" s="1"/>
  <c r="R148" i="21"/>
  <c r="R147" i="21" s="1"/>
  <c r="P148" i="21"/>
  <c r="P147" i="21" s="1"/>
  <c r="BK148" i="21"/>
  <c r="BK147" i="21"/>
  <c r="J147" i="21" s="1"/>
  <c r="J103" i="21" s="1"/>
  <c r="J148" i="21"/>
  <c r="BF148" i="21"/>
  <c r="BI145" i="21"/>
  <c r="BH145" i="21"/>
  <c r="BG145" i="21"/>
  <c r="BE145" i="21"/>
  <c r="T145" i="21"/>
  <c r="R145" i="21"/>
  <c r="P145" i="21"/>
  <c r="BK145" i="21"/>
  <c r="J145" i="21"/>
  <c r="BF145" i="21" s="1"/>
  <c r="BI143" i="21"/>
  <c r="BH143" i="21"/>
  <c r="BG143" i="21"/>
  <c r="BE143" i="21"/>
  <c r="T143" i="21"/>
  <c r="R143" i="21"/>
  <c r="P143" i="21"/>
  <c r="BK143" i="21"/>
  <c r="J143" i="21"/>
  <c r="BF143" i="21"/>
  <c r="BI141" i="21"/>
  <c r="BH141" i="21"/>
  <c r="BG141" i="21"/>
  <c r="BE141" i="21"/>
  <c r="T141" i="21"/>
  <c r="R141" i="21"/>
  <c r="P141" i="21"/>
  <c r="BK141" i="21"/>
  <c r="J141" i="21"/>
  <c r="BF141" i="21" s="1"/>
  <c r="BI139" i="21"/>
  <c r="BH139" i="21"/>
  <c r="BG139" i="21"/>
  <c r="BE139" i="21"/>
  <c r="T139" i="21"/>
  <c r="T138" i="21"/>
  <c r="R139" i="21"/>
  <c r="R138" i="21" s="1"/>
  <c r="P139" i="21"/>
  <c r="P138" i="21"/>
  <c r="BK139" i="21"/>
  <c r="BK138" i="21" s="1"/>
  <c r="J138" i="21" s="1"/>
  <c r="J102" i="21" s="1"/>
  <c r="J139" i="21"/>
  <c r="BF139" i="21" s="1"/>
  <c r="BI136" i="21"/>
  <c r="BH136" i="21"/>
  <c r="BG136" i="21"/>
  <c r="BE136" i="21"/>
  <c r="T136" i="21"/>
  <c r="T135" i="21" s="1"/>
  <c r="R136" i="21"/>
  <c r="R135" i="21" s="1"/>
  <c r="P136" i="21"/>
  <c r="P135" i="21" s="1"/>
  <c r="BK136" i="21"/>
  <c r="BK135" i="21" s="1"/>
  <c r="J135" i="21" s="1"/>
  <c r="J101" i="21" s="1"/>
  <c r="J136" i="21"/>
  <c r="BF136" i="21" s="1"/>
  <c r="BI133" i="21"/>
  <c r="BH133" i="21"/>
  <c r="BG133" i="21"/>
  <c r="BE133" i="21"/>
  <c r="T133" i="21"/>
  <c r="R133" i="21"/>
  <c r="P133" i="21"/>
  <c r="BK133" i="21"/>
  <c r="J133" i="21"/>
  <c r="BF133" i="21" s="1"/>
  <c r="BI131" i="21"/>
  <c r="BH131" i="21"/>
  <c r="BG131" i="21"/>
  <c r="BE131" i="21"/>
  <c r="T131" i="21"/>
  <c r="R131" i="21"/>
  <c r="P131" i="21"/>
  <c r="BK131" i="21"/>
  <c r="J131" i="21"/>
  <c r="BF131" i="21"/>
  <c r="BI129" i="21"/>
  <c r="F39" i="21" s="1"/>
  <c r="BD117" i="1" s="1"/>
  <c r="BH129" i="21"/>
  <c r="BG129" i="21"/>
  <c r="F37" i="21" s="1"/>
  <c r="BB117" i="1" s="1"/>
  <c r="BE129" i="21"/>
  <c r="T129" i="21"/>
  <c r="T128" i="21"/>
  <c r="R129" i="21"/>
  <c r="R128" i="21" s="1"/>
  <c r="R127" i="21" s="1"/>
  <c r="R126" i="21" s="1"/>
  <c r="P129" i="21"/>
  <c r="P128" i="21"/>
  <c r="BK129" i="21"/>
  <c r="J129" i="21"/>
  <c r="BF129" i="21" s="1"/>
  <c r="J123" i="21"/>
  <c r="J122" i="21"/>
  <c r="F122" i="21"/>
  <c r="F120" i="21"/>
  <c r="E118" i="21"/>
  <c r="J94" i="21"/>
  <c r="J93" i="21"/>
  <c r="F93" i="21"/>
  <c r="F91" i="21"/>
  <c r="E89" i="21"/>
  <c r="J20" i="21"/>
  <c r="E20" i="21"/>
  <c r="F123" i="21" s="1"/>
  <c r="J19" i="21"/>
  <c r="J14" i="21"/>
  <c r="J120" i="21" s="1"/>
  <c r="E7" i="21"/>
  <c r="E114" i="21" s="1"/>
  <c r="E85" i="21"/>
  <c r="J39" i="20"/>
  <c r="J38" i="20"/>
  <c r="AY116" i="1" s="1"/>
  <c r="J37" i="20"/>
  <c r="AX116" i="1" s="1"/>
  <c r="BI155" i="20"/>
  <c r="BH155" i="20"/>
  <c r="BG155" i="20"/>
  <c r="BE155" i="20"/>
  <c r="BK155" i="20"/>
  <c r="J155" i="20" s="1"/>
  <c r="BF155" i="20" s="1"/>
  <c r="BI154" i="20"/>
  <c r="BH154" i="20"/>
  <c r="BG154" i="20"/>
  <c r="BE154" i="20"/>
  <c r="BK154" i="20"/>
  <c r="J154" i="20" s="1"/>
  <c r="BF154" i="20" s="1"/>
  <c r="BI153" i="20"/>
  <c r="BH153" i="20"/>
  <c r="BG153" i="20"/>
  <c r="BE153" i="20"/>
  <c r="BK153" i="20"/>
  <c r="J153" i="20" s="1"/>
  <c r="BF153" i="20" s="1"/>
  <c r="BI151" i="20"/>
  <c r="BH151" i="20"/>
  <c r="BG151" i="20"/>
  <c r="BE151" i="20"/>
  <c r="T151" i="20"/>
  <c r="T150" i="20" s="1"/>
  <c r="R151" i="20"/>
  <c r="R150" i="20" s="1"/>
  <c r="P151" i="20"/>
  <c r="P150" i="20" s="1"/>
  <c r="BK151" i="20"/>
  <c r="BK150" i="20" s="1"/>
  <c r="J150" i="20" s="1"/>
  <c r="J104" i="20" s="1"/>
  <c r="J151" i="20"/>
  <c r="BF151" i="20" s="1"/>
  <c r="BI148" i="20"/>
  <c r="BH148" i="20"/>
  <c r="BG148" i="20"/>
  <c r="BE148" i="20"/>
  <c r="T148" i="20"/>
  <c r="T147" i="20" s="1"/>
  <c r="R148" i="20"/>
  <c r="R147" i="20"/>
  <c r="P148" i="20"/>
  <c r="P147" i="20" s="1"/>
  <c r="BK148" i="20"/>
  <c r="BK147" i="20"/>
  <c r="J147" i="20" s="1"/>
  <c r="J103" i="20" s="1"/>
  <c r="J148" i="20"/>
  <c r="BF148" i="20"/>
  <c r="BI145" i="20"/>
  <c r="BH145" i="20"/>
  <c r="BG145" i="20"/>
  <c r="BE145" i="20"/>
  <c r="T145" i="20"/>
  <c r="R145" i="20"/>
  <c r="P145" i="20"/>
  <c r="BK145" i="20"/>
  <c r="J145" i="20"/>
  <c r="BF145" i="20"/>
  <c r="BI144" i="20"/>
  <c r="BH144" i="20"/>
  <c r="BG144" i="20"/>
  <c r="BE144" i="20"/>
  <c r="T144" i="20"/>
  <c r="T143" i="20" s="1"/>
  <c r="R144" i="20"/>
  <c r="R143" i="20" s="1"/>
  <c r="P144" i="20"/>
  <c r="P143" i="20"/>
  <c r="BK144" i="20"/>
  <c r="BK143" i="20" s="1"/>
  <c r="J143" i="20" s="1"/>
  <c r="J102" i="20" s="1"/>
  <c r="J144" i="20"/>
  <c r="BF144" i="20"/>
  <c r="BI141" i="20"/>
  <c r="BH141" i="20"/>
  <c r="BG141" i="20"/>
  <c r="BE141" i="20"/>
  <c r="T141" i="20"/>
  <c r="R141" i="20"/>
  <c r="P141" i="20"/>
  <c r="BK141" i="20"/>
  <c r="J141" i="20"/>
  <c r="BF141" i="20" s="1"/>
  <c r="BI139" i="20"/>
  <c r="BH139" i="20"/>
  <c r="BG139" i="20"/>
  <c r="BE139" i="20"/>
  <c r="T139" i="20"/>
  <c r="R139" i="20"/>
  <c r="P139" i="20"/>
  <c r="P134" i="20" s="1"/>
  <c r="BK139" i="20"/>
  <c r="J139" i="20"/>
  <c r="BF139" i="20"/>
  <c r="BI137" i="20"/>
  <c r="BH137" i="20"/>
  <c r="BG137" i="20"/>
  <c r="BE137" i="20"/>
  <c r="T137" i="20"/>
  <c r="T134" i="20" s="1"/>
  <c r="R137" i="20"/>
  <c r="P137" i="20"/>
  <c r="BK137" i="20"/>
  <c r="J137" i="20"/>
  <c r="BF137" i="20" s="1"/>
  <c r="BI135" i="20"/>
  <c r="BH135" i="20"/>
  <c r="BG135" i="20"/>
  <c r="BE135" i="20"/>
  <c r="T135" i="20"/>
  <c r="R135" i="20"/>
  <c r="R134" i="20" s="1"/>
  <c r="P135" i="20"/>
  <c r="BK135" i="20"/>
  <c r="BK134" i="20" s="1"/>
  <c r="J134" i="20" s="1"/>
  <c r="J101" i="20" s="1"/>
  <c r="J135" i="20"/>
  <c r="BF135" i="20" s="1"/>
  <c r="BI132" i="20"/>
  <c r="BH132" i="20"/>
  <c r="BG132" i="20"/>
  <c r="BE132" i="20"/>
  <c r="T132" i="20"/>
  <c r="R132" i="20"/>
  <c r="R129" i="20" s="1"/>
  <c r="R128" i="20" s="1"/>
  <c r="R127" i="20" s="1"/>
  <c r="P132" i="20"/>
  <c r="BK132" i="20"/>
  <c r="J132" i="20"/>
  <c r="BF132" i="20"/>
  <c r="BI130" i="20"/>
  <c r="F39" i="20" s="1"/>
  <c r="BD116" i="1" s="1"/>
  <c r="BH130" i="20"/>
  <c r="BG130" i="20"/>
  <c r="F37" i="20" s="1"/>
  <c r="BB116" i="1" s="1"/>
  <c r="BE130" i="20"/>
  <c r="T130" i="20"/>
  <c r="T129" i="20"/>
  <c r="R130" i="20"/>
  <c r="P130" i="20"/>
  <c r="P129" i="20"/>
  <c r="BK130" i="20"/>
  <c r="BK129" i="20" s="1"/>
  <c r="J130" i="20"/>
  <c r="BF130" i="20"/>
  <c r="J124" i="20"/>
  <c r="J123" i="20"/>
  <c r="F123" i="20"/>
  <c r="F121" i="20"/>
  <c r="E119" i="20"/>
  <c r="J94" i="20"/>
  <c r="J93" i="20"/>
  <c r="F93" i="20"/>
  <c r="F91" i="20"/>
  <c r="E89" i="20"/>
  <c r="J20" i="20"/>
  <c r="E20" i="20"/>
  <c r="F124" i="20" s="1"/>
  <c r="F94" i="20"/>
  <c r="J19" i="20"/>
  <c r="J14" i="20"/>
  <c r="J121" i="20" s="1"/>
  <c r="J91" i="20"/>
  <c r="E7" i="20"/>
  <c r="E115" i="20" s="1"/>
  <c r="J39" i="19"/>
  <c r="J38" i="19"/>
  <c r="AY115" i="1"/>
  <c r="J37" i="19"/>
  <c r="AX115" i="1"/>
  <c r="BI149" i="19"/>
  <c r="BH149" i="19"/>
  <c r="BG149" i="19"/>
  <c r="BE149" i="19"/>
  <c r="BK149" i="19"/>
  <c r="J149" i="19"/>
  <c r="BF149" i="19" s="1"/>
  <c r="BI148" i="19"/>
  <c r="BH148" i="19"/>
  <c r="BG148" i="19"/>
  <c r="BE148" i="19"/>
  <c r="BK148" i="19"/>
  <c r="J148" i="19" s="1"/>
  <c r="BF148" i="19" s="1"/>
  <c r="BI147" i="19"/>
  <c r="BH147" i="19"/>
  <c r="BG147" i="19"/>
  <c r="BE147" i="19"/>
  <c r="BK147" i="19"/>
  <c r="BK146" i="19" s="1"/>
  <c r="J146" i="19" s="1"/>
  <c r="J103" i="19" s="1"/>
  <c r="J147" i="19"/>
  <c r="BF147" i="19" s="1"/>
  <c r="BI144" i="19"/>
  <c r="BH144" i="19"/>
  <c r="BG144" i="19"/>
  <c r="BE144" i="19"/>
  <c r="T144" i="19"/>
  <c r="T143" i="19"/>
  <c r="R144" i="19"/>
  <c r="R143" i="19" s="1"/>
  <c r="P144" i="19"/>
  <c r="P143" i="19"/>
  <c r="BK144" i="19"/>
  <c r="BK143" i="19" s="1"/>
  <c r="J143" i="19" s="1"/>
  <c r="J102" i="19" s="1"/>
  <c r="J144" i="19"/>
  <c r="BF144" i="19" s="1"/>
  <c r="BI141" i="19"/>
  <c r="BH141" i="19"/>
  <c r="BG141" i="19"/>
  <c r="BE141" i="19"/>
  <c r="T141" i="19"/>
  <c r="R141" i="19"/>
  <c r="P141" i="19"/>
  <c r="BK141" i="19"/>
  <c r="J141" i="19"/>
  <c r="BF141" i="19"/>
  <c r="BI137" i="19"/>
  <c r="BH137" i="19"/>
  <c r="BG137" i="19"/>
  <c r="BE137" i="19"/>
  <c r="T137" i="19"/>
  <c r="R137" i="19"/>
  <c r="P137" i="19"/>
  <c r="BK137" i="19"/>
  <c r="J137" i="19"/>
  <c r="BF137" i="19" s="1"/>
  <c r="BI133" i="19"/>
  <c r="BH133" i="19"/>
  <c r="BG133" i="19"/>
  <c r="BE133" i="19"/>
  <c r="T133" i="19"/>
  <c r="R133" i="19"/>
  <c r="P133" i="19"/>
  <c r="BK133" i="19"/>
  <c r="J133" i="19"/>
  <c r="BF133" i="19"/>
  <c r="BI131" i="19"/>
  <c r="BH131" i="19"/>
  <c r="BG131" i="19"/>
  <c r="BE131" i="19"/>
  <c r="T131" i="19"/>
  <c r="T130" i="19" s="1"/>
  <c r="R131" i="19"/>
  <c r="R130" i="19"/>
  <c r="P131" i="19"/>
  <c r="P130" i="19" s="1"/>
  <c r="BK131" i="19"/>
  <c r="BK130" i="19"/>
  <c r="J130" i="19" s="1"/>
  <c r="J101" i="19" s="1"/>
  <c r="J131" i="19"/>
  <c r="BF131" i="19" s="1"/>
  <c r="BI128" i="19"/>
  <c r="F39" i="19" s="1"/>
  <c r="BD115" i="1" s="1"/>
  <c r="BH128" i="19"/>
  <c r="F38" i="19" s="1"/>
  <c r="BC115" i="1" s="1"/>
  <c r="BG128" i="19"/>
  <c r="F37" i="19" s="1"/>
  <c r="BB115" i="1" s="1"/>
  <c r="BE128" i="19"/>
  <c r="T128" i="19"/>
  <c r="T127" i="19" s="1"/>
  <c r="T126" i="19" s="1"/>
  <c r="T125" i="19" s="1"/>
  <c r="R128" i="19"/>
  <c r="R127" i="19"/>
  <c r="P128" i="19"/>
  <c r="P127" i="19" s="1"/>
  <c r="BK128" i="19"/>
  <c r="BK127" i="19" s="1"/>
  <c r="J128" i="19"/>
  <c r="BF128" i="19" s="1"/>
  <c r="J122" i="19"/>
  <c r="J121" i="19"/>
  <c r="F121" i="19"/>
  <c r="F119" i="19"/>
  <c r="E117" i="19"/>
  <c r="J94" i="19"/>
  <c r="J93" i="19"/>
  <c r="F93" i="19"/>
  <c r="F91" i="19"/>
  <c r="E89" i="19"/>
  <c r="J20" i="19"/>
  <c r="E20" i="19"/>
  <c r="F122" i="19" s="1"/>
  <c r="F94" i="19"/>
  <c r="J19" i="19"/>
  <c r="J14" i="19"/>
  <c r="J119" i="19" s="1"/>
  <c r="J91" i="19"/>
  <c r="E7" i="19"/>
  <c r="E113" i="19" s="1"/>
  <c r="J39" i="18"/>
  <c r="J38" i="18"/>
  <c r="AY114" i="1"/>
  <c r="J37" i="18"/>
  <c r="AX114" i="1" s="1"/>
  <c r="BI178" i="18"/>
  <c r="BH178" i="18"/>
  <c r="BG178" i="18"/>
  <c r="BE178" i="18"/>
  <c r="BK178" i="18"/>
  <c r="J178" i="18"/>
  <c r="BF178" i="18" s="1"/>
  <c r="BI177" i="18"/>
  <c r="BH177" i="18"/>
  <c r="BG177" i="18"/>
  <c r="BE177" i="18"/>
  <c r="BK177" i="18"/>
  <c r="J177" i="18" s="1"/>
  <c r="BF177" i="18" s="1"/>
  <c r="BI176" i="18"/>
  <c r="BH176" i="18"/>
  <c r="BG176" i="18"/>
  <c r="BE176" i="18"/>
  <c r="BK176" i="18"/>
  <c r="J176" i="18" s="1"/>
  <c r="BF176" i="18" s="1"/>
  <c r="BI174" i="18"/>
  <c r="BH174" i="18"/>
  <c r="BG174" i="18"/>
  <c r="BE174" i="18"/>
  <c r="T174" i="18"/>
  <c r="T173" i="18" s="1"/>
  <c r="R174" i="18"/>
  <c r="R173" i="18" s="1"/>
  <c r="P174" i="18"/>
  <c r="P173" i="18" s="1"/>
  <c r="BK174" i="18"/>
  <c r="BK173" i="18" s="1"/>
  <c r="J173" i="18" s="1"/>
  <c r="J105" i="18" s="1"/>
  <c r="J174" i="18"/>
  <c r="BF174" i="18"/>
  <c r="BI171" i="18"/>
  <c r="BH171" i="18"/>
  <c r="BG171" i="18"/>
  <c r="BE171" i="18"/>
  <c r="T171" i="18"/>
  <c r="R171" i="18"/>
  <c r="P171" i="18"/>
  <c r="BK171" i="18"/>
  <c r="J171" i="18"/>
  <c r="BF171" i="18" s="1"/>
  <c r="BI169" i="18"/>
  <c r="BH169" i="18"/>
  <c r="BG169" i="18"/>
  <c r="BE169" i="18"/>
  <c r="T169" i="18"/>
  <c r="R169" i="18"/>
  <c r="R168" i="18" s="1"/>
  <c r="P169" i="18"/>
  <c r="P168" i="18" s="1"/>
  <c r="BK169" i="18"/>
  <c r="BK168" i="18" s="1"/>
  <c r="J168" i="18" s="1"/>
  <c r="J104" i="18" s="1"/>
  <c r="J169" i="18"/>
  <c r="BF169" i="18"/>
  <c r="BI166" i="18"/>
  <c r="BH166" i="18"/>
  <c r="BG166" i="18"/>
  <c r="BE166" i="18"/>
  <c r="T166" i="18"/>
  <c r="T165" i="18" s="1"/>
  <c r="R166" i="18"/>
  <c r="R165" i="18"/>
  <c r="P166" i="18"/>
  <c r="P165" i="18" s="1"/>
  <c r="BK166" i="18"/>
  <c r="BK165" i="18" s="1"/>
  <c r="J165" i="18" s="1"/>
  <c r="J103" i="18" s="1"/>
  <c r="J166" i="18"/>
  <c r="BF166" i="18"/>
  <c r="BI160" i="18"/>
  <c r="BH160" i="18"/>
  <c r="BG160" i="18"/>
  <c r="BE160" i="18"/>
  <c r="T160" i="18"/>
  <c r="R160" i="18"/>
  <c r="P160" i="18"/>
  <c r="BK160" i="18"/>
  <c r="J160" i="18"/>
  <c r="BF160" i="18" s="1"/>
  <c r="BI155" i="18"/>
  <c r="BH155" i="18"/>
  <c r="BG155" i="18"/>
  <c r="BE155" i="18"/>
  <c r="T155" i="18"/>
  <c r="R155" i="18"/>
  <c r="P155" i="18"/>
  <c r="BK155" i="18"/>
  <c r="J155" i="18"/>
  <c r="BF155" i="18"/>
  <c r="BI151" i="18"/>
  <c r="BH151" i="18"/>
  <c r="BG151" i="18"/>
  <c r="BE151" i="18"/>
  <c r="T151" i="18"/>
  <c r="R151" i="18"/>
  <c r="P151" i="18"/>
  <c r="BK151" i="18"/>
  <c r="J151" i="18"/>
  <c r="BF151" i="18"/>
  <c r="BI149" i="18"/>
  <c r="BH149" i="18"/>
  <c r="BG149" i="18"/>
  <c r="BE149" i="18"/>
  <c r="T149" i="18"/>
  <c r="R149" i="18"/>
  <c r="P149" i="18"/>
  <c r="BK149" i="18"/>
  <c r="J149" i="18"/>
  <c r="BF149" i="18"/>
  <c r="BI147" i="18"/>
  <c r="BH147" i="18"/>
  <c r="BG147" i="18"/>
  <c r="BE147" i="18"/>
  <c r="T147" i="18"/>
  <c r="T146" i="18"/>
  <c r="R147" i="18"/>
  <c r="R146" i="18"/>
  <c r="P147" i="18"/>
  <c r="P146" i="18"/>
  <c r="BK147" i="18"/>
  <c r="BK146" i="18"/>
  <c r="J146" i="18" s="1"/>
  <c r="J102" i="18" s="1"/>
  <c r="J147" i="18"/>
  <c r="BF147" i="18" s="1"/>
  <c r="BI144" i="18"/>
  <c r="BH144" i="18"/>
  <c r="BG144" i="18"/>
  <c r="BE144" i="18"/>
  <c r="T144" i="18"/>
  <c r="R144" i="18"/>
  <c r="P144" i="18"/>
  <c r="P139" i="18" s="1"/>
  <c r="BK144" i="18"/>
  <c r="J144" i="18"/>
  <c r="BF144" i="18"/>
  <c r="BI142" i="18"/>
  <c r="F39" i="18" s="1"/>
  <c r="BD114" i="1" s="1"/>
  <c r="BH142" i="18"/>
  <c r="BG142" i="18"/>
  <c r="BE142" i="18"/>
  <c r="T142" i="18"/>
  <c r="T139" i="18" s="1"/>
  <c r="R142" i="18"/>
  <c r="P142" i="18"/>
  <c r="BK142" i="18"/>
  <c r="J142" i="18"/>
  <c r="BF142" i="18" s="1"/>
  <c r="BI140" i="18"/>
  <c r="BH140" i="18"/>
  <c r="BG140" i="18"/>
  <c r="BE140" i="18"/>
  <c r="T140" i="18"/>
  <c r="R140" i="18"/>
  <c r="R139" i="18" s="1"/>
  <c r="P140" i="18"/>
  <c r="BK140" i="18"/>
  <c r="BK139" i="18" s="1"/>
  <c r="J139" i="18" s="1"/>
  <c r="J101" i="18" s="1"/>
  <c r="J140" i="18"/>
  <c r="BF140" i="18" s="1"/>
  <c r="BI137" i="18"/>
  <c r="BH137" i="18"/>
  <c r="BG137" i="18"/>
  <c r="BE137" i="18"/>
  <c r="T137" i="18"/>
  <c r="R137" i="18"/>
  <c r="P137" i="18"/>
  <c r="BK137" i="18"/>
  <c r="J137" i="18"/>
  <c r="BF137" i="18"/>
  <c r="BI135" i="18"/>
  <c r="BH135" i="18"/>
  <c r="BG135" i="18"/>
  <c r="BE135" i="18"/>
  <c r="T135" i="18"/>
  <c r="R135" i="18"/>
  <c r="P135" i="18"/>
  <c r="BK135" i="18"/>
  <c r="J135" i="18"/>
  <c r="BF135" i="18"/>
  <c r="BI133" i="18"/>
  <c r="BH133" i="18"/>
  <c r="BG133" i="18"/>
  <c r="BE133" i="18"/>
  <c r="T133" i="18"/>
  <c r="R133" i="18"/>
  <c r="R130" i="18" s="1"/>
  <c r="R129" i="18" s="1"/>
  <c r="R128" i="18" s="1"/>
  <c r="P133" i="18"/>
  <c r="BK133" i="18"/>
  <c r="J133" i="18"/>
  <c r="BF133" i="18"/>
  <c r="BI131" i="18"/>
  <c r="BH131" i="18"/>
  <c r="BG131" i="18"/>
  <c r="F37" i="18" s="1"/>
  <c r="BB114" i="1" s="1"/>
  <c r="BE131" i="18"/>
  <c r="T131" i="18"/>
  <c r="T130" i="18"/>
  <c r="R131" i="18"/>
  <c r="P131" i="18"/>
  <c r="P130" i="18"/>
  <c r="BK131" i="18"/>
  <c r="J131" i="18"/>
  <c r="BF131" i="18" s="1"/>
  <c r="J125" i="18"/>
  <c r="J124" i="18"/>
  <c r="F124" i="18"/>
  <c r="F122" i="18"/>
  <c r="E120" i="18"/>
  <c r="J94" i="18"/>
  <c r="J93" i="18"/>
  <c r="F93" i="18"/>
  <c r="F91" i="18"/>
  <c r="E89" i="18"/>
  <c r="J20" i="18"/>
  <c r="E20" i="18"/>
  <c r="F125" i="18" s="1"/>
  <c r="J19" i="18"/>
  <c r="J14" i="18"/>
  <c r="J122" i="18" s="1"/>
  <c r="J91" i="18"/>
  <c r="E7" i="18"/>
  <c r="E116" i="18" s="1"/>
  <c r="E85" i="18"/>
  <c r="J39" i="17"/>
  <c r="J38" i="17"/>
  <c r="AY113" i="1"/>
  <c r="J37" i="17"/>
  <c r="AX113" i="1" s="1"/>
  <c r="BI149" i="17"/>
  <c r="BH149" i="17"/>
  <c r="BG149" i="17"/>
  <c r="BE149" i="17"/>
  <c r="BK149" i="17"/>
  <c r="J149" i="17"/>
  <c r="BF149" i="17"/>
  <c r="BI148" i="17"/>
  <c r="BH148" i="17"/>
  <c r="BG148" i="17"/>
  <c r="BE148" i="17"/>
  <c r="BK148" i="17"/>
  <c r="J148" i="17"/>
  <c r="BF148" i="17"/>
  <c r="BI147" i="17"/>
  <c r="BH147" i="17"/>
  <c r="BG147" i="17"/>
  <c r="BE147" i="17"/>
  <c r="BK147" i="17"/>
  <c r="BK146" i="17" s="1"/>
  <c r="J146" i="17" s="1"/>
  <c r="J103" i="17" s="1"/>
  <c r="BI144" i="17"/>
  <c r="BH144" i="17"/>
  <c r="BG144" i="17"/>
  <c r="BE144" i="17"/>
  <c r="T144" i="17"/>
  <c r="T143" i="17" s="1"/>
  <c r="R144" i="17"/>
  <c r="R143" i="17"/>
  <c r="P144" i="17"/>
  <c r="P143" i="17" s="1"/>
  <c r="BK144" i="17"/>
  <c r="BK143" i="17"/>
  <c r="J143" i="17" s="1"/>
  <c r="J102" i="17" s="1"/>
  <c r="J144" i="17"/>
  <c r="BF144" i="17" s="1"/>
  <c r="BI141" i="17"/>
  <c r="BH141" i="17"/>
  <c r="BG141" i="17"/>
  <c r="BE141" i="17"/>
  <c r="T141" i="17"/>
  <c r="R141" i="17"/>
  <c r="P141" i="17"/>
  <c r="P136" i="17" s="1"/>
  <c r="BK141" i="17"/>
  <c r="J141" i="17"/>
  <c r="BF141" i="17"/>
  <c r="BI139" i="17"/>
  <c r="BH139" i="17"/>
  <c r="BG139" i="17"/>
  <c r="BE139" i="17"/>
  <c r="T139" i="17"/>
  <c r="T136" i="17" s="1"/>
  <c r="R139" i="17"/>
  <c r="P139" i="17"/>
  <c r="BK139" i="17"/>
  <c r="J139" i="17"/>
  <c r="BF139" i="17" s="1"/>
  <c r="BI137" i="17"/>
  <c r="BH137" i="17"/>
  <c r="BG137" i="17"/>
  <c r="BE137" i="17"/>
  <c r="T137" i="17"/>
  <c r="R137" i="17"/>
  <c r="R136" i="17" s="1"/>
  <c r="P137" i="17"/>
  <c r="BK137" i="17"/>
  <c r="BK136" i="17" s="1"/>
  <c r="J136" i="17" s="1"/>
  <c r="J101" i="17" s="1"/>
  <c r="J137" i="17"/>
  <c r="BF137" i="17" s="1"/>
  <c r="BI134" i="17"/>
  <c r="BH134" i="17"/>
  <c r="BG134" i="17"/>
  <c r="BE134" i="17"/>
  <c r="T134" i="17"/>
  <c r="R134" i="17"/>
  <c r="P134" i="17"/>
  <c r="BK134" i="17"/>
  <c r="J134" i="17"/>
  <c r="BF134" i="17"/>
  <c r="BI132" i="17"/>
  <c r="BH132" i="17"/>
  <c r="BG132" i="17"/>
  <c r="BE132" i="17"/>
  <c r="T132" i="17"/>
  <c r="R132" i="17"/>
  <c r="P132" i="17"/>
  <c r="BK132" i="17"/>
  <c r="J132" i="17"/>
  <c r="BF132" i="17"/>
  <c r="BI130" i="17"/>
  <c r="F39" i="17" s="1"/>
  <c r="BD113" i="1" s="1"/>
  <c r="BH130" i="17"/>
  <c r="BG130" i="17"/>
  <c r="BE130" i="17"/>
  <c r="T130" i="17"/>
  <c r="R130" i="17"/>
  <c r="R127" i="17" s="1"/>
  <c r="R126" i="17" s="1"/>
  <c r="R125" i="17" s="1"/>
  <c r="P130" i="17"/>
  <c r="BK130" i="17"/>
  <c r="J130" i="17"/>
  <c r="BF130" i="17"/>
  <c r="BI128" i="17"/>
  <c r="BH128" i="17"/>
  <c r="BG128" i="17"/>
  <c r="F37" i="17" s="1"/>
  <c r="BB113" i="1" s="1"/>
  <c r="BE128" i="17"/>
  <c r="T128" i="17"/>
  <c r="T127" i="17"/>
  <c r="R128" i="17"/>
  <c r="P128" i="17"/>
  <c r="P127" i="17"/>
  <c r="BK128" i="17"/>
  <c r="J128" i="17"/>
  <c r="BF128" i="17" s="1"/>
  <c r="J122" i="17"/>
  <c r="J121" i="17"/>
  <c r="F121" i="17"/>
  <c r="F119" i="17"/>
  <c r="E117" i="17"/>
  <c r="J94" i="17"/>
  <c r="J93" i="17"/>
  <c r="F93" i="17"/>
  <c r="F91" i="17"/>
  <c r="E89" i="17"/>
  <c r="J20" i="17"/>
  <c r="E20" i="17"/>
  <c r="F122" i="17" s="1"/>
  <c r="J19" i="17"/>
  <c r="J14" i="17"/>
  <c r="J119" i="17" s="1"/>
  <c r="E7" i="17"/>
  <c r="E113" i="17" s="1"/>
  <c r="E85" i="17"/>
  <c r="J39" i="16"/>
  <c r="J38" i="16"/>
  <c r="AY112" i="1" s="1"/>
  <c r="J37" i="16"/>
  <c r="AX112" i="1" s="1"/>
  <c r="BI168" i="16"/>
  <c r="BH168" i="16"/>
  <c r="BG168" i="16"/>
  <c r="BE168" i="16"/>
  <c r="BK168" i="16"/>
  <c r="J168" i="16"/>
  <c r="BF168" i="16" s="1"/>
  <c r="BI167" i="16"/>
  <c r="F39" i="16" s="1"/>
  <c r="BD112" i="1" s="1"/>
  <c r="BH167" i="16"/>
  <c r="BG167" i="16"/>
  <c r="BE167" i="16"/>
  <c r="BK167" i="16"/>
  <c r="J167" i="16" s="1"/>
  <c r="BF167" i="16" s="1"/>
  <c r="BI166" i="16"/>
  <c r="BH166" i="16"/>
  <c r="BG166" i="16"/>
  <c r="BE166" i="16"/>
  <c r="BK166" i="16"/>
  <c r="J166" i="16"/>
  <c r="BF166" i="16"/>
  <c r="BI161" i="16"/>
  <c r="BH161" i="16"/>
  <c r="BG161" i="16"/>
  <c r="BE161" i="16"/>
  <c r="T161" i="16"/>
  <c r="T160" i="16" s="1"/>
  <c r="R161" i="16"/>
  <c r="R160" i="16"/>
  <c r="P161" i="16"/>
  <c r="P160" i="16" s="1"/>
  <c r="BK161" i="16"/>
  <c r="BK160" i="16" s="1"/>
  <c r="J160" i="16" s="1"/>
  <c r="J101" i="16" s="1"/>
  <c r="J161" i="16"/>
  <c r="BF161" i="16"/>
  <c r="BI158" i="16"/>
  <c r="BH158" i="16"/>
  <c r="BG158" i="16"/>
  <c r="BE158" i="16"/>
  <c r="T158" i="16"/>
  <c r="R158" i="16"/>
  <c r="P158" i="16"/>
  <c r="BK158" i="16"/>
  <c r="J158" i="16"/>
  <c r="BF158" i="16"/>
  <c r="BI156" i="16"/>
  <c r="BH156" i="16"/>
  <c r="BG156" i="16"/>
  <c r="BE156" i="16"/>
  <c r="T156" i="16"/>
  <c r="R156" i="16"/>
  <c r="P156" i="16"/>
  <c r="BK156" i="16"/>
  <c r="J156" i="16"/>
  <c r="BF156" i="16"/>
  <c r="BI154" i="16"/>
  <c r="BH154" i="16"/>
  <c r="BG154" i="16"/>
  <c r="BE154" i="16"/>
  <c r="T154" i="16"/>
  <c r="R154" i="16"/>
  <c r="P154" i="16"/>
  <c r="BK154" i="16"/>
  <c r="J154" i="16"/>
  <c r="BF154" i="16"/>
  <c r="BI149" i="16"/>
  <c r="BH149" i="16"/>
  <c r="BG149" i="16"/>
  <c r="BE149" i="16"/>
  <c r="T149" i="16"/>
  <c r="R149" i="16"/>
  <c r="P149" i="16"/>
  <c r="BK149" i="16"/>
  <c r="J149" i="16"/>
  <c r="BF149" i="16"/>
  <c r="BI145" i="16"/>
  <c r="BH145" i="16"/>
  <c r="BG145" i="16"/>
  <c r="BE145" i="16"/>
  <c r="T145" i="16"/>
  <c r="R145" i="16"/>
  <c r="P145" i="16"/>
  <c r="BK145" i="16"/>
  <c r="J145" i="16"/>
  <c r="BF145" i="16"/>
  <c r="BI141" i="16"/>
  <c r="BH141" i="16"/>
  <c r="BG141" i="16"/>
  <c r="BE141" i="16"/>
  <c r="T141" i="16"/>
  <c r="R141" i="16"/>
  <c r="P141" i="16"/>
  <c r="BK141" i="16"/>
  <c r="J141" i="16"/>
  <c r="BF141" i="16"/>
  <c r="BI139" i="16"/>
  <c r="BH139" i="16"/>
  <c r="BG139" i="16"/>
  <c r="BE139" i="16"/>
  <c r="T139" i="16"/>
  <c r="R139" i="16"/>
  <c r="P139" i="16"/>
  <c r="BK139" i="16"/>
  <c r="J139" i="16"/>
  <c r="BF139" i="16"/>
  <c r="BI135" i="16"/>
  <c r="BH135" i="16"/>
  <c r="BG135" i="16"/>
  <c r="BE135" i="16"/>
  <c r="T135" i="16"/>
  <c r="R135" i="16"/>
  <c r="P135" i="16"/>
  <c r="BK135" i="16"/>
  <c r="J135" i="16"/>
  <c r="BF135" i="16"/>
  <c r="BI130" i="16"/>
  <c r="BH130" i="16"/>
  <c r="BG130" i="16"/>
  <c r="BE130" i="16"/>
  <c r="T130" i="16"/>
  <c r="R130" i="16"/>
  <c r="P130" i="16"/>
  <c r="BK130" i="16"/>
  <c r="J130" i="16"/>
  <c r="BF130" i="16"/>
  <c r="BI128" i="16"/>
  <c r="BH128" i="16"/>
  <c r="BG128" i="16"/>
  <c r="BE128" i="16"/>
  <c r="T128" i="16"/>
  <c r="R128" i="16"/>
  <c r="R126" i="16" s="1"/>
  <c r="R125" i="16" s="1"/>
  <c r="R124" i="16" s="1"/>
  <c r="P128" i="16"/>
  <c r="BK128" i="16"/>
  <c r="J128" i="16"/>
  <c r="BF128" i="16"/>
  <c r="BI127" i="16"/>
  <c r="BH127" i="16"/>
  <c r="BG127" i="16"/>
  <c r="F37" i="16" s="1"/>
  <c r="BB112" i="1" s="1"/>
  <c r="BE127" i="16"/>
  <c r="T127" i="16"/>
  <c r="T126" i="16"/>
  <c r="T125" i="16" s="1"/>
  <c r="T124" i="16" s="1"/>
  <c r="R127" i="16"/>
  <c r="P127" i="16"/>
  <c r="P126" i="16"/>
  <c r="BK127" i="16"/>
  <c r="J127" i="16"/>
  <c r="BF127" i="16" s="1"/>
  <c r="J121" i="16"/>
  <c r="J120" i="16"/>
  <c r="F120" i="16"/>
  <c r="F118" i="16"/>
  <c r="E116" i="16"/>
  <c r="J94" i="16"/>
  <c r="J93" i="16"/>
  <c r="F93" i="16"/>
  <c r="F91" i="16"/>
  <c r="E89" i="16"/>
  <c r="J20" i="16"/>
  <c r="E20" i="16"/>
  <c r="F121" i="16" s="1"/>
  <c r="J19" i="16"/>
  <c r="J14" i="16"/>
  <c r="J118" i="16" s="1"/>
  <c r="E7" i="16"/>
  <c r="E112" i="16" s="1"/>
  <c r="J39" i="15"/>
  <c r="J38" i="15"/>
  <c r="AY110" i="1"/>
  <c r="J37" i="15"/>
  <c r="AX110" i="1"/>
  <c r="BI156" i="15"/>
  <c r="BH156" i="15"/>
  <c r="BG156" i="15"/>
  <c r="BE156" i="15"/>
  <c r="BK156" i="15"/>
  <c r="J156" i="15"/>
  <c r="BF156" i="15" s="1"/>
  <c r="BI155" i="15"/>
  <c r="BH155" i="15"/>
  <c r="BG155" i="15"/>
  <c r="BE155" i="15"/>
  <c r="BK155" i="15"/>
  <c r="J155" i="15" s="1"/>
  <c r="BF155" i="15" s="1"/>
  <c r="BI154" i="15"/>
  <c r="BH154" i="15"/>
  <c r="BG154" i="15"/>
  <c r="BE154" i="15"/>
  <c r="BK154" i="15"/>
  <c r="BK153" i="15" s="1"/>
  <c r="J153" i="15" s="1"/>
  <c r="J104" i="15" s="1"/>
  <c r="BI152" i="15"/>
  <c r="BH152" i="15"/>
  <c r="BG152" i="15"/>
  <c r="BE152" i="15"/>
  <c r="T152" i="15"/>
  <c r="R152" i="15"/>
  <c r="P152" i="15"/>
  <c r="BK152" i="15"/>
  <c r="J152" i="15"/>
  <c r="BF152" i="15"/>
  <c r="BI150" i="15"/>
  <c r="BH150" i="15"/>
  <c r="BG150" i="15"/>
  <c r="BE150" i="15"/>
  <c r="T150" i="15"/>
  <c r="T149" i="15"/>
  <c r="R150" i="15"/>
  <c r="R149" i="15"/>
  <c r="P150" i="15"/>
  <c r="P149" i="15"/>
  <c r="BK150" i="15"/>
  <c r="BK149" i="15"/>
  <c r="J149" i="15" s="1"/>
  <c r="J103" i="15" s="1"/>
  <c r="J150" i="15"/>
  <c r="BF150" i="15" s="1"/>
  <c r="BI147" i="15"/>
  <c r="BH147" i="15"/>
  <c r="BG147" i="15"/>
  <c r="BE147" i="15"/>
  <c r="T147" i="15"/>
  <c r="R147" i="15"/>
  <c r="P147" i="15"/>
  <c r="BK147" i="15"/>
  <c r="J147" i="15"/>
  <c r="BF147" i="15" s="1"/>
  <c r="BI145" i="15"/>
  <c r="BH145" i="15"/>
  <c r="BG145" i="15"/>
  <c r="BE145" i="15"/>
  <c r="T145" i="15"/>
  <c r="R145" i="15"/>
  <c r="P145" i="15"/>
  <c r="BK145" i="15"/>
  <c r="J145" i="15"/>
  <c r="BF145" i="15" s="1"/>
  <c r="BI143" i="15"/>
  <c r="BH143" i="15"/>
  <c r="BG143" i="15"/>
  <c r="BE143" i="15"/>
  <c r="T143" i="15"/>
  <c r="R143" i="15"/>
  <c r="P143" i="15"/>
  <c r="BK143" i="15"/>
  <c r="J143" i="15"/>
  <c r="BF143" i="15" s="1"/>
  <c r="BI139" i="15"/>
  <c r="BH139" i="15"/>
  <c r="BG139" i="15"/>
  <c r="BE139" i="15"/>
  <c r="T139" i="15"/>
  <c r="T138" i="15" s="1"/>
  <c r="R139" i="15"/>
  <c r="R138" i="15" s="1"/>
  <c r="P139" i="15"/>
  <c r="P138" i="15" s="1"/>
  <c r="BK139" i="15"/>
  <c r="BK138" i="15" s="1"/>
  <c r="J138" i="15" s="1"/>
  <c r="J102" i="15" s="1"/>
  <c r="J139" i="15"/>
  <c r="BF139" i="15" s="1"/>
  <c r="BI136" i="15"/>
  <c r="BH136" i="15"/>
  <c r="BG136" i="15"/>
  <c r="BE136" i="15"/>
  <c r="T136" i="15"/>
  <c r="T135" i="15"/>
  <c r="R136" i="15"/>
  <c r="R135" i="15"/>
  <c r="P136" i="15"/>
  <c r="P135" i="15"/>
  <c r="BK136" i="15"/>
  <c r="BK135" i="15"/>
  <c r="J135" i="15" s="1"/>
  <c r="J101" i="15" s="1"/>
  <c r="J136" i="15"/>
  <c r="BF136" i="15" s="1"/>
  <c r="BI133" i="15"/>
  <c r="BH133" i="15"/>
  <c r="BG133" i="15"/>
  <c r="F37" i="15" s="1"/>
  <c r="BB110" i="1" s="1"/>
  <c r="BE133" i="15"/>
  <c r="T133" i="15"/>
  <c r="R133" i="15"/>
  <c r="P133" i="15"/>
  <c r="BK133" i="15"/>
  <c r="J133" i="15"/>
  <c r="BF133" i="15" s="1"/>
  <c r="BI131" i="15"/>
  <c r="BH131" i="15"/>
  <c r="BG131" i="15"/>
  <c r="BE131" i="15"/>
  <c r="T131" i="15"/>
  <c r="R131" i="15"/>
  <c r="P131" i="15"/>
  <c r="BK131" i="15"/>
  <c r="J131" i="15"/>
  <c r="BF131" i="15" s="1"/>
  <c r="BI129" i="15"/>
  <c r="F39" i="15" s="1"/>
  <c r="BD110" i="1" s="1"/>
  <c r="BH129" i="15"/>
  <c r="F38" i="15" s="1"/>
  <c r="BC110" i="1" s="1"/>
  <c r="BG129" i="15"/>
  <c r="BE129" i="15"/>
  <c r="T129" i="15"/>
  <c r="T128" i="15" s="1"/>
  <c r="T127" i="15" s="1"/>
  <c r="T126" i="15" s="1"/>
  <c r="R129" i="15"/>
  <c r="R128" i="15" s="1"/>
  <c r="R127" i="15" s="1"/>
  <c r="R126" i="15" s="1"/>
  <c r="P129" i="15"/>
  <c r="P128" i="15" s="1"/>
  <c r="P127" i="15" s="1"/>
  <c r="P126" i="15" s="1"/>
  <c r="AU110" i="1" s="1"/>
  <c r="BK129" i="15"/>
  <c r="BK128" i="15" s="1"/>
  <c r="J129" i="15"/>
  <c r="BF129" i="15" s="1"/>
  <c r="J123" i="15"/>
  <c r="J122" i="15"/>
  <c r="F122" i="15"/>
  <c r="F120" i="15"/>
  <c r="E118" i="15"/>
  <c r="J94" i="15"/>
  <c r="J93" i="15"/>
  <c r="F93" i="15"/>
  <c r="F91" i="15"/>
  <c r="E89" i="15"/>
  <c r="J20" i="15"/>
  <c r="E20" i="15"/>
  <c r="F123" i="15" s="1"/>
  <c r="F94" i="15"/>
  <c r="J19" i="15"/>
  <c r="J14" i="15"/>
  <c r="J120" i="15" s="1"/>
  <c r="J91" i="15"/>
  <c r="E7" i="15"/>
  <c r="E114" i="15" s="1"/>
  <c r="J39" i="14"/>
  <c r="J38" i="14"/>
  <c r="AY109" i="1"/>
  <c r="J37" i="14"/>
  <c r="AX109" i="1"/>
  <c r="BI155" i="14"/>
  <c r="BH155" i="14"/>
  <c r="BG155" i="14"/>
  <c r="BE155" i="14"/>
  <c r="BK155" i="14"/>
  <c r="J155" i="14"/>
  <c r="BF155" i="14" s="1"/>
  <c r="BI154" i="14"/>
  <c r="BH154" i="14"/>
  <c r="BG154" i="14"/>
  <c r="BE154" i="14"/>
  <c r="BK154" i="14"/>
  <c r="J154" i="14" s="1"/>
  <c r="BF154" i="14" s="1"/>
  <c r="BI153" i="14"/>
  <c r="BH153" i="14"/>
  <c r="BG153" i="14"/>
  <c r="BE153" i="14"/>
  <c r="BK153" i="14"/>
  <c r="BK152" i="14" s="1"/>
  <c r="J152" i="14" s="1"/>
  <c r="J104" i="14" s="1"/>
  <c r="J153" i="14"/>
  <c r="BF153" i="14" s="1"/>
  <c r="BI150" i="14"/>
  <c r="BH150" i="14"/>
  <c r="BG150" i="14"/>
  <c r="BE150" i="14"/>
  <c r="T150" i="14"/>
  <c r="R150" i="14"/>
  <c r="P150" i="14"/>
  <c r="BK150" i="14"/>
  <c r="BK147" i="14" s="1"/>
  <c r="J147" i="14" s="1"/>
  <c r="J103" i="14" s="1"/>
  <c r="J150" i="14"/>
  <c r="BF150" i="14"/>
  <c r="BI148" i="14"/>
  <c r="BH148" i="14"/>
  <c r="BG148" i="14"/>
  <c r="BE148" i="14"/>
  <c r="T148" i="14"/>
  <c r="T147" i="14"/>
  <c r="R148" i="14"/>
  <c r="R147" i="14"/>
  <c r="P148" i="14"/>
  <c r="P147" i="14"/>
  <c r="BK148" i="14"/>
  <c r="J148" i="14"/>
  <c r="BF148" i="14" s="1"/>
  <c r="BI145" i="14"/>
  <c r="BH145" i="14"/>
  <c r="BG145" i="14"/>
  <c r="BE145" i="14"/>
  <c r="T145" i="14"/>
  <c r="R145" i="14"/>
  <c r="P145" i="14"/>
  <c r="BK145" i="14"/>
  <c r="J145" i="14"/>
  <c r="BF145" i="14" s="1"/>
  <c r="BI143" i="14"/>
  <c r="BH143" i="14"/>
  <c r="BG143" i="14"/>
  <c r="BE143" i="14"/>
  <c r="T143" i="14"/>
  <c r="R143" i="14"/>
  <c r="P143" i="14"/>
  <c r="P138" i="14" s="1"/>
  <c r="BK143" i="14"/>
  <c r="J143" i="14"/>
  <c r="BF143" i="14"/>
  <c r="BI141" i="14"/>
  <c r="BH141" i="14"/>
  <c r="BG141" i="14"/>
  <c r="BE141" i="14"/>
  <c r="T141" i="14"/>
  <c r="T138" i="14" s="1"/>
  <c r="R141" i="14"/>
  <c r="P141" i="14"/>
  <c r="BK141" i="14"/>
  <c r="J141" i="14"/>
  <c r="BF141" i="14" s="1"/>
  <c r="BI139" i="14"/>
  <c r="BH139" i="14"/>
  <c r="BG139" i="14"/>
  <c r="BE139" i="14"/>
  <c r="T139" i="14"/>
  <c r="R139" i="14"/>
  <c r="R138" i="14" s="1"/>
  <c r="P139" i="14"/>
  <c r="BK139" i="14"/>
  <c r="BK138" i="14" s="1"/>
  <c r="J138" i="14" s="1"/>
  <c r="J102" i="14" s="1"/>
  <c r="J139" i="14"/>
  <c r="BF139" i="14" s="1"/>
  <c r="BI136" i="14"/>
  <c r="BH136" i="14"/>
  <c r="BG136" i="14"/>
  <c r="BE136" i="14"/>
  <c r="T136" i="14"/>
  <c r="T135" i="14"/>
  <c r="R136" i="14"/>
  <c r="R135" i="14"/>
  <c r="P136" i="14"/>
  <c r="P135" i="14"/>
  <c r="BK136" i="14"/>
  <c r="BK135" i="14"/>
  <c r="J135" i="14" s="1"/>
  <c r="J101" i="14" s="1"/>
  <c r="J136" i="14"/>
  <c r="BF136" i="14" s="1"/>
  <c r="BI133" i="14"/>
  <c r="BH133" i="14"/>
  <c r="BG133" i="14"/>
  <c r="BE133" i="14"/>
  <c r="T133" i="14"/>
  <c r="R133" i="14"/>
  <c r="P133" i="14"/>
  <c r="BK133" i="14"/>
  <c r="J133" i="14"/>
  <c r="BF133" i="14" s="1"/>
  <c r="BI131" i="14"/>
  <c r="BH131" i="14"/>
  <c r="BG131" i="14"/>
  <c r="BE131" i="14"/>
  <c r="T131" i="14"/>
  <c r="R131" i="14"/>
  <c r="P131" i="14"/>
  <c r="BK131" i="14"/>
  <c r="J131" i="14"/>
  <c r="BF131" i="14"/>
  <c r="BI129" i="14"/>
  <c r="F39" i="14" s="1"/>
  <c r="BD109" i="1" s="1"/>
  <c r="BH129" i="14"/>
  <c r="BG129" i="14"/>
  <c r="F37" i="14"/>
  <c r="BB109" i="1" s="1"/>
  <c r="BE129" i="14"/>
  <c r="T129" i="14"/>
  <c r="T128" i="14" s="1"/>
  <c r="T127" i="14" s="1"/>
  <c r="T126" i="14" s="1"/>
  <c r="R129" i="14"/>
  <c r="R128" i="14" s="1"/>
  <c r="R127" i="14" s="1"/>
  <c r="R126" i="14" s="1"/>
  <c r="P129" i="14"/>
  <c r="P128" i="14" s="1"/>
  <c r="P127" i="14" s="1"/>
  <c r="P126" i="14" s="1"/>
  <c r="AU109" i="1" s="1"/>
  <c r="BK129" i="14"/>
  <c r="BK128" i="14" s="1"/>
  <c r="J129" i="14"/>
  <c r="BF129" i="14" s="1"/>
  <c r="J123" i="14"/>
  <c r="J122" i="14"/>
  <c r="F122" i="14"/>
  <c r="F120" i="14"/>
  <c r="E118" i="14"/>
  <c r="J94" i="14"/>
  <c r="J93" i="14"/>
  <c r="F93" i="14"/>
  <c r="F91" i="14"/>
  <c r="E89" i="14"/>
  <c r="J20" i="14"/>
  <c r="E20" i="14"/>
  <c r="F123" i="14" s="1"/>
  <c r="J19" i="14"/>
  <c r="J14" i="14"/>
  <c r="J120" i="14" s="1"/>
  <c r="E7" i="14"/>
  <c r="E114" i="14" s="1"/>
  <c r="J39" i="13"/>
  <c r="J38" i="13"/>
  <c r="AY108" i="1" s="1"/>
  <c r="J37" i="13"/>
  <c r="AX108" i="1"/>
  <c r="BI156" i="13"/>
  <c r="BH156" i="13"/>
  <c r="BG156" i="13"/>
  <c r="BE156" i="13"/>
  <c r="BK156" i="13"/>
  <c r="J156" i="13" s="1"/>
  <c r="BF156" i="13" s="1"/>
  <c r="BI155" i="13"/>
  <c r="BH155" i="13"/>
  <c r="BG155" i="13"/>
  <c r="BE155" i="13"/>
  <c r="BK155" i="13"/>
  <c r="J155" i="13" s="1"/>
  <c r="BF155" i="13" s="1"/>
  <c r="BI154" i="13"/>
  <c r="BH154" i="13"/>
  <c r="BG154" i="13"/>
  <c r="BE154" i="13"/>
  <c r="BK154" i="13"/>
  <c r="BK153" i="13" s="1"/>
  <c r="J153" i="13" s="1"/>
  <c r="J105" i="13" s="1"/>
  <c r="BI152" i="13"/>
  <c r="BH152" i="13"/>
  <c r="BG152" i="13"/>
  <c r="BE152" i="13"/>
  <c r="T152" i="13"/>
  <c r="T151" i="13" s="1"/>
  <c r="R152" i="13"/>
  <c r="R151" i="13"/>
  <c r="P152" i="13"/>
  <c r="P151" i="13" s="1"/>
  <c r="BK152" i="13"/>
  <c r="BK151" i="13" s="1"/>
  <c r="J151" i="13" s="1"/>
  <c r="J104" i="13" s="1"/>
  <c r="J152" i="13"/>
  <c r="BF152" i="13"/>
  <c r="BI149" i="13"/>
  <c r="BH149" i="13"/>
  <c r="BG149" i="13"/>
  <c r="BE149" i="13"/>
  <c r="T149" i="13"/>
  <c r="T148" i="13" s="1"/>
  <c r="R149" i="13"/>
  <c r="R148" i="13" s="1"/>
  <c r="P149" i="13"/>
  <c r="P148" i="13" s="1"/>
  <c r="BK149" i="13"/>
  <c r="BK148" i="13" s="1"/>
  <c r="J148" i="13" s="1"/>
  <c r="J103" i="13" s="1"/>
  <c r="J149" i="13"/>
  <c r="BF149" i="13"/>
  <c r="BI146" i="13"/>
  <c r="BH146" i="13"/>
  <c r="BG146" i="13"/>
  <c r="BE146" i="13"/>
  <c r="T146" i="13"/>
  <c r="R146" i="13"/>
  <c r="P146" i="13"/>
  <c r="BK146" i="13"/>
  <c r="J146" i="13"/>
  <c r="BF146" i="13"/>
  <c r="BI144" i="13"/>
  <c r="BH144" i="13"/>
  <c r="BG144" i="13"/>
  <c r="BE144" i="13"/>
  <c r="T144" i="13"/>
  <c r="T143" i="13"/>
  <c r="R144" i="13"/>
  <c r="R143" i="13"/>
  <c r="P144" i="13"/>
  <c r="P143" i="13"/>
  <c r="BK144" i="13"/>
  <c r="BK143" i="13"/>
  <c r="J143" i="13" s="1"/>
  <c r="J102" i="13" s="1"/>
  <c r="J144" i="13"/>
  <c r="BF144" i="13" s="1"/>
  <c r="BI141" i="13"/>
  <c r="BH141" i="13"/>
  <c r="BG141" i="13"/>
  <c r="BE141" i="13"/>
  <c r="T141" i="13"/>
  <c r="R141" i="13"/>
  <c r="P141" i="13"/>
  <c r="BK141" i="13"/>
  <c r="J141" i="13"/>
  <c r="BF141" i="13"/>
  <c r="BI139" i="13"/>
  <c r="BH139" i="13"/>
  <c r="BG139" i="13"/>
  <c r="BE139" i="13"/>
  <c r="T139" i="13"/>
  <c r="R139" i="13"/>
  <c r="P139" i="13"/>
  <c r="BK139" i="13"/>
  <c r="J139" i="13"/>
  <c r="BF139" i="13" s="1"/>
  <c r="BI137" i="13"/>
  <c r="BH137" i="13"/>
  <c r="BG137" i="13"/>
  <c r="BE137" i="13"/>
  <c r="T137" i="13"/>
  <c r="R137" i="13"/>
  <c r="P137" i="13"/>
  <c r="BK137" i="13"/>
  <c r="J137" i="13"/>
  <c r="BF137" i="13"/>
  <c r="BI135" i="13"/>
  <c r="BH135" i="13"/>
  <c r="BG135" i="13"/>
  <c r="BE135" i="13"/>
  <c r="T135" i="13"/>
  <c r="T134" i="13" s="1"/>
  <c r="R135" i="13"/>
  <c r="R134" i="13"/>
  <c r="P135" i="13"/>
  <c r="P134" i="13" s="1"/>
  <c r="BK135" i="13"/>
  <c r="BK134" i="13"/>
  <c r="J134" i="13" s="1"/>
  <c r="J135" i="13"/>
  <c r="BF135" i="13" s="1"/>
  <c r="J101" i="13"/>
  <c r="BI132" i="13"/>
  <c r="BH132" i="13"/>
  <c r="BG132" i="13"/>
  <c r="BE132" i="13"/>
  <c r="T132" i="13"/>
  <c r="R132" i="13"/>
  <c r="P132" i="13"/>
  <c r="BK132" i="13"/>
  <c r="J132" i="13"/>
  <c r="BF132" i="13" s="1"/>
  <c r="BI130" i="13"/>
  <c r="BH130" i="13"/>
  <c r="F38" i="13" s="1"/>
  <c r="BC108" i="1" s="1"/>
  <c r="BG130" i="13"/>
  <c r="BE130" i="13"/>
  <c r="F35" i="13" s="1"/>
  <c r="AZ108" i="1" s="1"/>
  <c r="J35" i="13"/>
  <c r="AV108" i="1" s="1"/>
  <c r="T130" i="13"/>
  <c r="T129" i="13" s="1"/>
  <c r="R130" i="13"/>
  <c r="R129" i="13" s="1"/>
  <c r="P130" i="13"/>
  <c r="P129" i="13" s="1"/>
  <c r="BK130" i="13"/>
  <c r="BK129" i="13"/>
  <c r="J129" i="13" s="1"/>
  <c r="J100" i="13" s="1"/>
  <c r="J130" i="13"/>
  <c r="BF130" i="13"/>
  <c r="J124" i="13"/>
  <c r="J123" i="13"/>
  <c r="F123" i="13"/>
  <c r="F121" i="13"/>
  <c r="E119" i="13"/>
  <c r="J94" i="13"/>
  <c r="J93" i="13"/>
  <c r="F93" i="13"/>
  <c r="F91" i="13"/>
  <c r="E89" i="13"/>
  <c r="J20" i="13"/>
  <c r="E20" i="13"/>
  <c r="F124" i="13" s="1"/>
  <c r="F94" i="13"/>
  <c r="J19" i="13"/>
  <c r="J14" i="13"/>
  <c r="J121" i="13" s="1"/>
  <c r="J91" i="13"/>
  <c r="E7" i="13"/>
  <c r="E115" i="13" s="1"/>
  <c r="J39" i="12"/>
  <c r="J38" i="12"/>
  <c r="AY107" i="1" s="1"/>
  <c r="J37" i="12"/>
  <c r="AX107" i="1" s="1"/>
  <c r="BI149" i="12"/>
  <c r="BH149" i="12"/>
  <c r="BG149" i="12"/>
  <c r="BE149" i="12"/>
  <c r="BK149" i="12"/>
  <c r="J149" i="12" s="1"/>
  <c r="BF149" i="12" s="1"/>
  <c r="BI148" i="12"/>
  <c r="BH148" i="12"/>
  <c r="BG148" i="12"/>
  <c r="BE148" i="12"/>
  <c r="BK148" i="12"/>
  <c r="J148" i="12" s="1"/>
  <c r="BF148" i="12" s="1"/>
  <c r="BI147" i="12"/>
  <c r="BH147" i="12"/>
  <c r="BG147" i="12"/>
  <c r="BE147" i="12"/>
  <c r="BK147" i="12"/>
  <c r="J147" i="12" s="1"/>
  <c r="BF147" i="12" s="1"/>
  <c r="BI144" i="12"/>
  <c r="BH144" i="12"/>
  <c r="BG144" i="12"/>
  <c r="BE144" i="12"/>
  <c r="T144" i="12"/>
  <c r="T143" i="12" s="1"/>
  <c r="R144" i="12"/>
  <c r="R143" i="12"/>
  <c r="P144" i="12"/>
  <c r="P143" i="12" s="1"/>
  <c r="BK144" i="12"/>
  <c r="BK143" i="12" s="1"/>
  <c r="J143" i="12" s="1"/>
  <c r="J102" i="12" s="1"/>
  <c r="J144" i="12"/>
  <c r="BF144" i="12" s="1"/>
  <c r="BI141" i="12"/>
  <c r="BH141" i="12"/>
  <c r="BG141" i="12"/>
  <c r="BE141" i="12"/>
  <c r="T141" i="12"/>
  <c r="R141" i="12"/>
  <c r="P141" i="12"/>
  <c r="BK141" i="12"/>
  <c r="J141" i="12"/>
  <c r="BF141" i="12"/>
  <c r="BI137" i="12"/>
  <c r="BH137" i="12"/>
  <c r="BG137" i="12"/>
  <c r="BE137" i="12"/>
  <c r="T137" i="12"/>
  <c r="R137" i="12"/>
  <c r="P137" i="12"/>
  <c r="BK137" i="12"/>
  <c r="J137" i="12"/>
  <c r="BF137" i="12" s="1"/>
  <c r="BI133" i="12"/>
  <c r="BH133" i="12"/>
  <c r="BG133" i="12"/>
  <c r="BE133" i="12"/>
  <c r="T133" i="12"/>
  <c r="R133" i="12"/>
  <c r="P133" i="12"/>
  <c r="BK133" i="12"/>
  <c r="BK130" i="12" s="1"/>
  <c r="J130" i="12" s="1"/>
  <c r="J101" i="12" s="1"/>
  <c r="J133" i="12"/>
  <c r="BF133" i="12"/>
  <c r="BI131" i="12"/>
  <c r="BH131" i="12"/>
  <c r="BG131" i="12"/>
  <c r="BE131" i="12"/>
  <c r="T131" i="12"/>
  <c r="T130" i="12" s="1"/>
  <c r="R131" i="12"/>
  <c r="R130" i="12"/>
  <c r="P131" i="12"/>
  <c r="P130" i="12" s="1"/>
  <c r="BK131" i="12"/>
  <c r="J131" i="12"/>
  <c r="BF131" i="12" s="1"/>
  <c r="BI128" i="12"/>
  <c r="F39" i="12" s="1"/>
  <c r="BD107" i="1" s="1"/>
  <c r="BH128" i="12"/>
  <c r="BG128" i="12"/>
  <c r="F37" i="12" s="1"/>
  <c r="BB107" i="1" s="1"/>
  <c r="BE128" i="12"/>
  <c r="T128" i="12"/>
  <c r="T127" i="12"/>
  <c r="R128" i="12"/>
  <c r="R127" i="12" s="1"/>
  <c r="R126" i="12" s="1"/>
  <c r="R125" i="12" s="1"/>
  <c r="P128" i="12"/>
  <c r="P127" i="12"/>
  <c r="P126" i="12" s="1"/>
  <c r="P125" i="12" s="1"/>
  <c r="AU107" i="1" s="1"/>
  <c r="BK128" i="12"/>
  <c r="BK127" i="12" s="1"/>
  <c r="J128" i="12"/>
  <c r="BF128" i="12" s="1"/>
  <c r="J122" i="12"/>
  <c r="J121" i="12"/>
  <c r="F121" i="12"/>
  <c r="F119" i="12"/>
  <c r="E117" i="12"/>
  <c r="J94" i="12"/>
  <c r="J93" i="12"/>
  <c r="F93" i="12"/>
  <c r="F91" i="12"/>
  <c r="E89" i="12"/>
  <c r="J20" i="12"/>
  <c r="E20" i="12"/>
  <c r="F122" i="12" s="1"/>
  <c r="J19" i="12"/>
  <c r="J14" i="12"/>
  <c r="J119" i="12" s="1"/>
  <c r="E7" i="12"/>
  <c r="E113" i="12" s="1"/>
  <c r="E85" i="12"/>
  <c r="J39" i="11"/>
  <c r="J38" i="11"/>
  <c r="AY106" i="1"/>
  <c r="J37" i="11"/>
  <c r="AX106" i="1" s="1"/>
  <c r="BI178" i="11"/>
  <c r="BH178" i="11"/>
  <c r="BG178" i="11"/>
  <c r="BE178" i="11"/>
  <c r="BK178" i="11"/>
  <c r="J178" i="11"/>
  <c r="BF178" i="11" s="1"/>
  <c r="BI177" i="11"/>
  <c r="BH177" i="11"/>
  <c r="BG177" i="11"/>
  <c r="BE177" i="11"/>
  <c r="BK177" i="11"/>
  <c r="J177" i="11" s="1"/>
  <c r="BF177" i="11" s="1"/>
  <c r="BI176" i="11"/>
  <c r="BH176" i="11"/>
  <c r="BG176" i="11"/>
  <c r="BE176" i="11"/>
  <c r="BK176" i="11"/>
  <c r="J176" i="11" s="1"/>
  <c r="BF176" i="11" s="1"/>
  <c r="BI174" i="11"/>
  <c r="BH174" i="11"/>
  <c r="BG174" i="11"/>
  <c r="BE174" i="11"/>
  <c r="T174" i="11"/>
  <c r="T173" i="11" s="1"/>
  <c r="R174" i="11"/>
  <c r="R173" i="11"/>
  <c r="P174" i="11"/>
  <c r="P173" i="11" s="1"/>
  <c r="BK174" i="11"/>
  <c r="BK173" i="11" s="1"/>
  <c r="J173" i="11" s="1"/>
  <c r="J105" i="11" s="1"/>
  <c r="J174" i="11"/>
  <c r="BF174" i="11"/>
  <c r="BI171" i="11"/>
  <c r="BH171" i="11"/>
  <c r="BG171" i="11"/>
  <c r="BE171" i="11"/>
  <c r="T171" i="11"/>
  <c r="R171" i="11"/>
  <c r="P171" i="11"/>
  <c r="BK171" i="11"/>
  <c r="J171" i="11"/>
  <c r="BF171" i="11" s="1"/>
  <c r="BI169" i="11"/>
  <c r="BH169" i="11"/>
  <c r="BG169" i="11"/>
  <c r="BE169" i="11"/>
  <c r="T169" i="11"/>
  <c r="T168" i="11"/>
  <c r="R169" i="11"/>
  <c r="R168" i="11" s="1"/>
  <c r="P169" i="11"/>
  <c r="P168" i="11" s="1"/>
  <c r="BK169" i="11"/>
  <c r="J169" i="11"/>
  <c r="BF169" i="11" s="1"/>
  <c r="BI166" i="11"/>
  <c r="BH166" i="11"/>
  <c r="BG166" i="11"/>
  <c r="BE166" i="11"/>
  <c r="T166" i="11"/>
  <c r="T165" i="11" s="1"/>
  <c r="R166" i="11"/>
  <c r="R165" i="11" s="1"/>
  <c r="P166" i="11"/>
  <c r="P165" i="11" s="1"/>
  <c r="BK166" i="11"/>
  <c r="BK165" i="11" s="1"/>
  <c r="J165" i="11" s="1"/>
  <c r="J103" i="11" s="1"/>
  <c r="J166" i="11"/>
  <c r="BF166" i="11"/>
  <c r="BI160" i="11"/>
  <c r="BH160" i="11"/>
  <c r="BG160" i="11"/>
  <c r="BE160" i="11"/>
  <c r="T160" i="11"/>
  <c r="R160" i="11"/>
  <c r="P160" i="11"/>
  <c r="BK160" i="11"/>
  <c r="J160" i="11"/>
  <c r="BF160" i="11"/>
  <c r="BI155" i="11"/>
  <c r="BH155" i="11"/>
  <c r="BG155" i="11"/>
  <c r="BE155" i="11"/>
  <c r="T155" i="11"/>
  <c r="R155" i="11"/>
  <c r="P155" i="11"/>
  <c r="BK155" i="11"/>
  <c r="J155" i="11"/>
  <c r="BF155" i="11"/>
  <c r="BI151" i="11"/>
  <c r="BH151" i="11"/>
  <c r="BG151" i="11"/>
  <c r="BE151" i="11"/>
  <c r="T151" i="11"/>
  <c r="R151" i="11"/>
  <c r="P151" i="11"/>
  <c r="BK151" i="11"/>
  <c r="J151" i="11"/>
  <c r="BF151" i="11"/>
  <c r="BI149" i="11"/>
  <c r="BH149" i="11"/>
  <c r="BG149" i="11"/>
  <c r="BE149" i="11"/>
  <c r="T149" i="11"/>
  <c r="R149" i="11"/>
  <c r="P149" i="11"/>
  <c r="BK149" i="11"/>
  <c r="J149" i="11"/>
  <c r="BF149" i="11"/>
  <c r="BI147" i="11"/>
  <c r="BH147" i="11"/>
  <c r="BG147" i="11"/>
  <c r="BE147" i="11"/>
  <c r="T147" i="11"/>
  <c r="T146" i="11"/>
  <c r="R147" i="11"/>
  <c r="R146" i="11"/>
  <c r="P147" i="11"/>
  <c r="P146" i="11"/>
  <c r="BK147" i="11"/>
  <c r="BK146" i="11"/>
  <c r="J146" i="11" s="1"/>
  <c r="J102" i="11" s="1"/>
  <c r="J147" i="11"/>
  <c r="BF147" i="11" s="1"/>
  <c r="BI144" i="11"/>
  <c r="BH144" i="11"/>
  <c r="BG144" i="11"/>
  <c r="BE144" i="11"/>
  <c r="T144" i="11"/>
  <c r="R144" i="11"/>
  <c r="P144" i="11"/>
  <c r="BK144" i="11"/>
  <c r="J144" i="11"/>
  <c r="BF144" i="11" s="1"/>
  <c r="BI142" i="11"/>
  <c r="BH142" i="11"/>
  <c r="BG142" i="11"/>
  <c r="BE142" i="11"/>
  <c r="T142" i="11"/>
  <c r="R142" i="11"/>
  <c r="P142" i="11"/>
  <c r="BK142" i="11"/>
  <c r="J142" i="11"/>
  <c r="BF142" i="11" s="1"/>
  <c r="BI140" i="11"/>
  <c r="BH140" i="11"/>
  <c r="BG140" i="11"/>
  <c r="BE140" i="11"/>
  <c r="T140" i="11"/>
  <c r="T139" i="11" s="1"/>
  <c r="R140" i="11"/>
  <c r="R139" i="11"/>
  <c r="P140" i="11"/>
  <c r="BK140" i="11"/>
  <c r="BK139" i="11" s="1"/>
  <c r="J139" i="11" s="1"/>
  <c r="J101" i="11" s="1"/>
  <c r="J140" i="11"/>
  <c r="BF140" i="11" s="1"/>
  <c r="BI137" i="11"/>
  <c r="BH137" i="11"/>
  <c r="BG137" i="11"/>
  <c r="BE137" i="11"/>
  <c r="T137" i="11"/>
  <c r="R137" i="11"/>
  <c r="P137" i="11"/>
  <c r="BK137" i="11"/>
  <c r="J137" i="11"/>
  <c r="BF137" i="11"/>
  <c r="BI135" i="11"/>
  <c r="BH135" i="11"/>
  <c r="BG135" i="11"/>
  <c r="BE135" i="11"/>
  <c r="T135" i="11"/>
  <c r="R135" i="11"/>
  <c r="P135" i="11"/>
  <c r="BK135" i="11"/>
  <c r="J135" i="11"/>
  <c r="BF135" i="11"/>
  <c r="BI133" i="11"/>
  <c r="BH133" i="11"/>
  <c r="BG133" i="11"/>
  <c r="BE133" i="11"/>
  <c r="T133" i="11"/>
  <c r="R133" i="11"/>
  <c r="R130" i="11" s="1"/>
  <c r="R129" i="11" s="1"/>
  <c r="R128" i="11" s="1"/>
  <c r="P133" i="11"/>
  <c r="BK133" i="11"/>
  <c r="J133" i="11"/>
  <c r="BF133" i="11"/>
  <c r="BI131" i="11"/>
  <c r="F39" i="11"/>
  <c r="BD106" i="1" s="1"/>
  <c r="BH131" i="11"/>
  <c r="BG131" i="11"/>
  <c r="F37" i="11" s="1"/>
  <c r="BB106" i="1" s="1"/>
  <c r="BE131" i="11"/>
  <c r="T131" i="11"/>
  <c r="T130" i="11"/>
  <c r="T129" i="11" s="1"/>
  <c r="T128" i="11" s="1"/>
  <c r="R131" i="11"/>
  <c r="P131" i="11"/>
  <c r="P130" i="11"/>
  <c r="BK131" i="11"/>
  <c r="J131" i="11"/>
  <c r="BF131" i="11" s="1"/>
  <c r="J125" i="11"/>
  <c r="J124" i="11"/>
  <c r="F124" i="11"/>
  <c r="F122" i="11"/>
  <c r="E120" i="11"/>
  <c r="J94" i="11"/>
  <c r="J93" i="11"/>
  <c r="F93" i="11"/>
  <c r="F91" i="11"/>
  <c r="E89" i="11"/>
  <c r="J20" i="11"/>
  <c r="E20" i="11"/>
  <c r="F125" i="11" s="1"/>
  <c r="J19" i="11"/>
  <c r="J14" i="11"/>
  <c r="J122" i="11" s="1"/>
  <c r="J91" i="11"/>
  <c r="E7" i="11"/>
  <c r="E116" i="11" s="1"/>
  <c r="E85" i="11"/>
  <c r="J39" i="10"/>
  <c r="J38" i="10"/>
  <c r="AY105" i="1" s="1"/>
  <c r="J37" i="10"/>
  <c r="AX105" i="1" s="1"/>
  <c r="BI149" i="10"/>
  <c r="BH149" i="10"/>
  <c r="BG149" i="10"/>
  <c r="BE149" i="10"/>
  <c r="BK149" i="10"/>
  <c r="J149" i="10" s="1"/>
  <c r="BF149" i="10" s="1"/>
  <c r="BI148" i="10"/>
  <c r="BH148" i="10"/>
  <c r="BG148" i="10"/>
  <c r="BE148" i="10"/>
  <c r="BK148" i="10"/>
  <c r="J148" i="10" s="1"/>
  <c r="BF148" i="10" s="1"/>
  <c r="BI147" i="10"/>
  <c r="BH147" i="10"/>
  <c r="BG147" i="10"/>
  <c r="BE147" i="10"/>
  <c r="BK147" i="10"/>
  <c r="J147" i="10"/>
  <c r="BF147" i="10"/>
  <c r="BI144" i="10"/>
  <c r="BH144" i="10"/>
  <c r="BG144" i="10"/>
  <c r="BE144" i="10"/>
  <c r="T144" i="10"/>
  <c r="T143" i="10"/>
  <c r="R144" i="10"/>
  <c r="R143" i="10"/>
  <c r="P144" i="10"/>
  <c r="P143" i="10"/>
  <c r="BK144" i="10"/>
  <c r="BK143" i="10" s="1"/>
  <c r="J143" i="10" s="1"/>
  <c r="J102" i="10" s="1"/>
  <c r="J144" i="10"/>
  <c r="BF144" i="10" s="1"/>
  <c r="BI141" i="10"/>
  <c r="BH141" i="10"/>
  <c r="BG141" i="10"/>
  <c r="BE141" i="10"/>
  <c r="T141" i="10"/>
  <c r="R141" i="10"/>
  <c r="P141" i="10"/>
  <c r="BK141" i="10"/>
  <c r="J141" i="10"/>
  <c r="BF141" i="10" s="1"/>
  <c r="BI139" i="10"/>
  <c r="BH139" i="10"/>
  <c r="BG139" i="10"/>
  <c r="BE139" i="10"/>
  <c r="T139" i="10"/>
  <c r="R139" i="10"/>
  <c r="P139" i="10"/>
  <c r="BK139" i="10"/>
  <c r="J139" i="10"/>
  <c r="BF139" i="10" s="1"/>
  <c r="BI137" i="10"/>
  <c r="BH137" i="10"/>
  <c r="BG137" i="10"/>
  <c r="BE137" i="10"/>
  <c r="T137" i="10"/>
  <c r="T136" i="10" s="1"/>
  <c r="R137" i="10"/>
  <c r="R136" i="10" s="1"/>
  <c r="P137" i="10"/>
  <c r="P136" i="10" s="1"/>
  <c r="BK137" i="10"/>
  <c r="BK136" i="10" s="1"/>
  <c r="J136" i="10" s="1"/>
  <c r="J101" i="10" s="1"/>
  <c r="J137" i="10"/>
  <c r="BF137" i="10" s="1"/>
  <c r="BI134" i="10"/>
  <c r="BH134" i="10"/>
  <c r="BG134" i="10"/>
  <c r="BE134" i="10"/>
  <c r="T134" i="10"/>
  <c r="R134" i="10"/>
  <c r="P134" i="10"/>
  <c r="BK134" i="10"/>
  <c r="J134" i="10"/>
  <c r="BF134" i="10"/>
  <c r="BI132" i="10"/>
  <c r="BH132" i="10"/>
  <c r="BG132" i="10"/>
  <c r="BE132" i="10"/>
  <c r="T132" i="10"/>
  <c r="R132" i="10"/>
  <c r="P132" i="10"/>
  <c r="BK132" i="10"/>
  <c r="J132" i="10"/>
  <c r="BF132" i="10"/>
  <c r="BI130" i="10"/>
  <c r="BH130" i="10"/>
  <c r="BG130" i="10"/>
  <c r="BE130" i="10"/>
  <c r="T130" i="10"/>
  <c r="R130" i="10"/>
  <c r="P130" i="10"/>
  <c r="BK130" i="10"/>
  <c r="J130" i="10"/>
  <c r="BF130" i="10"/>
  <c r="BI128" i="10"/>
  <c r="F39" i="10"/>
  <c r="BD105" i="1" s="1"/>
  <c r="BH128" i="10"/>
  <c r="BG128" i="10"/>
  <c r="F37" i="10" s="1"/>
  <c r="BB105" i="1" s="1"/>
  <c r="BE128" i="10"/>
  <c r="J35" i="10" s="1"/>
  <c r="AV105" i="1" s="1"/>
  <c r="T128" i="10"/>
  <c r="T127" i="10"/>
  <c r="R128" i="10"/>
  <c r="R127" i="10"/>
  <c r="P128" i="10"/>
  <c r="P127" i="10"/>
  <c r="BK128" i="10"/>
  <c r="J128" i="10"/>
  <c r="BF128" i="10" s="1"/>
  <c r="J122" i="10"/>
  <c r="J121" i="10"/>
  <c r="F121" i="10"/>
  <c r="F119" i="10"/>
  <c r="E117" i="10"/>
  <c r="J94" i="10"/>
  <c r="J93" i="10"/>
  <c r="F93" i="10"/>
  <c r="F91" i="10"/>
  <c r="E89" i="10"/>
  <c r="J20" i="10"/>
  <c r="E20" i="10"/>
  <c r="F122" i="10" s="1"/>
  <c r="J19" i="10"/>
  <c r="J14" i="10"/>
  <c r="J119" i="10" s="1"/>
  <c r="E7" i="10"/>
  <c r="E113" i="10" s="1"/>
  <c r="J39" i="9"/>
  <c r="J38" i="9"/>
  <c r="AY104" i="1" s="1"/>
  <c r="J37" i="9"/>
  <c r="AX104" i="1" s="1"/>
  <c r="BI169" i="9"/>
  <c r="BH169" i="9"/>
  <c r="BG169" i="9"/>
  <c r="BE169" i="9"/>
  <c r="BK169" i="9"/>
  <c r="J169" i="9" s="1"/>
  <c r="BF169" i="9" s="1"/>
  <c r="BI168" i="9"/>
  <c r="BH168" i="9"/>
  <c r="BG168" i="9"/>
  <c r="BE168" i="9"/>
  <c r="BK168" i="9"/>
  <c r="J168" i="9" s="1"/>
  <c r="BF168" i="9" s="1"/>
  <c r="BI167" i="9"/>
  <c r="BH167" i="9"/>
  <c r="BG167" i="9"/>
  <c r="BE167" i="9"/>
  <c r="BK167" i="9"/>
  <c r="BK166" i="9" s="1"/>
  <c r="J166" i="9" s="1"/>
  <c r="J102" i="9" s="1"/>
  <c r="BI162" i="9"/>
  <c r="BH162" i="9"/>
  <c r="BG162" i="9"/>
  <c r="BE162" i="9"/>
  <c r="T162" i="9"/>
  <c r="T161" i="9" s="1"/>
  <c r="R162" i="9"/>
  <c r="R161" i="9" s="1"/>
  <c r="P162" i="9"/>
  <c r="P161" i="9" s="1"/>
  <c r="BK162" i="9"/>
  <c r="BK161" i="9" s="1"/>
  <c r="J161" i="9" s="1"/>
  <c r="J101" i="9" s="1"/>
  <c r="J162" i="9"/>
  <c r="BF162" i="9"/>
  <c r="BI159" i="9"/>
  <c r="BH159" i="9"/>
  <c r="BG159" i="9"/>
  <c r="BE159" i="9"/>
  <c r="T159" i="9"/>
  <c r="R159" i="9"/>
  <c r="P159" i="9"/>
  <c r="BK159" i="9"/>
  <c r="J159" i="9"/>
  <c r="BF159" i="9" s="1"/>
  <c r="BI157" i="9"/>
  <c r="BH157" i="9"/>
  <c r="BG157" i="9"/>
  <c r="BE157" i="9"/>
  <c r="T157" i="9"/>
  <c r="R157" i="9"/>
  <c r="P157" i="9"/>
  <c r="BK157" i="9"/>
  <c r="J157" i="9"/>
  <c r="BF157" i="9" s="1"/>
  <c r="BI155" i="9"/>
  <c r="BH155" i="9"/>
  <c r="BG155" i="9"/>
  <c r="BE155" i="9"/>
  <c r="T155" i="9"/>
  <c r="R155" i="9"/>
  <c r="P155" i="9"/>
  <c r="BK155" i="9"/>
  <c r="J155" i="9"/>
  <c r="BF155" i="9" s="1"/>
  <c r="BI150" i="9"/>
  <c r="BH150" i="9"/>
  <c r="BG150" i="9"/>
  <c r="BE150" i="9"/>
  <c r="T150" i="9"/>
  <c r="R150" i="9"/>
  <c r="P150" i="9"/>
  <c r="BK150" i="9"/>
  <c r="J150" i="9"/>
  <c r="BF150" i="9" s="1"/>
  <c r="BI146" i="9"/>
  <c r="BH146" i="9"/>
  <c r="BG146" i="9"/>
  <c r="BE146" i="9"/>
  <c r="T146" i="9"/>
  <c r="R146" i="9"/>
  <c r="P146" i="9"/>
  <c r="BK146" i="9"/>
  <c r="J146" i="9"/>
  <c r="BF146" i="9" s="1"/>
  <c r="BI142" i="9"/>
  <c r="BH142" i="9"/>
  <c r="BG142" i="9"/>
  <c r="BE142" i="9"/>
  <c r="T142" i="9"/>
  <c r="R142" i="9"/>
  <c r="P142" i="9"/>
  <c r="BK142" i="9"/>
  <c r="J142" i="9"/>
  <c r="BF142" i="9" s="1"/>
  <c r="BI140" i="9"/>
  <c r="BH140" i="9"/>
  <c r="BG140" i="9"/>
  <c r="BE140" i="9"/>
  <c r="T140" i="9"/>
  <c r="R140" i="9"/>
  <c r="P140" i="9"/>
  <c r="BK140" i="9"/>
  <c r="J140" i="9"/>
  <c r="BF140" i="9" s="1"/>
  <c r="BI136" i="9"/>
  <c r="BH136" i="9"/>
  <c r="BG136" i="9"/>
  <c r="BE136" i="9"/>
  <c r="T136" i="9"/>
  <c r="R136" i="9"/>
  <c r="P136" i="9"/>
  <c r="BK136" i="9"/>
  <c r="J136" i="9"/>
  <c r="BF136" i="9" s="1"/>
  <c r="BI131" i="9"/>
  <c r="BH131" i="9"/>
  <c r="BG131" i="9"/>
  <c r="BE131" i="9"/>
  <c r="T131" i="9"/>
  <c r="R131" i="9"/>
  <c r="P131" i="9"/>
  <c r="BK131" i="9"/>
  <c r="J131" i="9"/>
  <c r="BF131" i="9" s="1"/>
  <c r="BI129" i="9"/>
  <c r="BH129" i="9"/>
  <c r="BG129" i="9"/>
  <c r="BE129" i="9"/>
  <c r="T129" i="9"/>
  <c r="R129" i="9"/>
  <c r="P129" i="9"/>
  <c r="BK129" i="9"/>
  <c r="J129" i="9"/>
  <c r="BF129" i="9" s="1"/>
  <c r="BI127" i="9"/>
  <c r="F39" i="9" s="1"/>
  <c r="BD104" i="1" s="1"/>
  <c r="BH127" i="9"/>
  <c r="F38" i="9" s="1"/>
  <c r="BC104" i="1" s="1"/>
  <c r="BG127" i="9"/>
  <c r="F37" i="9"/>
  <c r="BB104" i="1" s="1"/>
  <c r="BE127" i="9"/>
  <c r="J35" i="9" s="1"/>
  <c r="AV104" i="1" s="1"/>
  <c r="T127" i="9"/>
  <c r="T126" i="9" s="1"/>
  <c r="T125" i="9" s="1"/>
  <c r="T124" i="9" s="1"/>
  <c r="R127" i="9"/>
  <c r="R126" i="9"/>
  <c r="P127" i="9"/>
  <c r="P126" i="9" s="1"/>
  <c r="P125" i="9" s="1"/>
  <c r="P124" i="9" s="1"/>
  <c r="AU104" i="1" s="1"/>
  <c r="BK127" i="9"/>
  <c r="BK126" i="9" s="1"/>
  <c r="J127" i="9"/>
  <c r="BF127" i="9" s="1"/>
  <c r="J121" i="9"/>
  <c r="J120" i="9"/>
  <c r="F120" i="9"/>
  <c r="F118" i="9"/>
  <c r="E116" i="9"/>
  <c r="J94" i="9"/>
  <c r="J93" i="9"/>
  <c r="F93" i="9"/>
  <c r="F91" i="9"/>
  <c r="E89" i="9"/>
  <c r="J20" i="9"/>
  <c r="E20" i="9"/>
  <c r="F121" i="9" s="1"/>
  <c r="J19" i="9"/>
  <c r="J14" i="9"/>
  <c r="J118" i="9" s="1"/>
  <c r="J91" i="9"/>
  <c r="E7" i="9"/>
  <c r="E112" i="9" s="1"/>
  <c r="J39" i="8"/>
  <c r="J38" i="8"/>
  <c r="AY102" i="1" s="1"/>
  <c r="J37" i="8"/>
  <c r="AX102" i="1"/>
  <c r="BI156" i="8"/>
  <c r="BH156" i="8"/>
  <c r="BG156" i="8"/>
  <c r="BE156" i="8"/>
  <c r="BK156" i="8"/>
  <c r="J156" i="8" s="1"/>
  <c r="BF156" i="8" s="1"/>
  <c r="BI155" i="8"/>
  <c r="BH155" i="8"/>
  <c r="BG155" i="8"/>
  <c r="BE155" i="8"/>
  <c r="BK155" i="8"/>
  <c r="J155" i="8" s="1"/>
  <c r="BF155" i="8" s="1"/>
  <c r="BI154" i="8"/>
  <c r="BH154" i="8"/>
  <c r="BG154" i="8"/>
  <c r="BE154" i="8"/>
  <c r="BK154" i="8"/>
  <c r="J154" i="8" s="1"/>
  <c r="BF154" i="8" s="1"/>
  <c r="BK153" i="8"/>
  <c r="J153" i="8" s="1"/>
  <c r="J104" i="8" s="1"/>
  <c r="BI152" i="8"/>
  <c r="BH152" i="8"/>
  <c r="BG152" i="8"/>
  <c r="BE152" i="8"/>
  <c r="T152" i="8"/>
  <c r="R152" i="8"/>
  <c r="P152" i="8"/>
  <c r="BK152" i="8"/>
  <c r="J152" i="8"/>
  <c r="BF152" i="8"/>
  <c r="BI150" i="8"/>
  <c r="BH150" i="8"/>
  <c r="BG150" i="8"/>
  <c r="BE150" i="8"/>
  <c r="T150" i="8"/>
  <c r="T149" i="8" s="1"/>
  <c r="R150" i="8"/>
  <c r="R149" i="8"/>
  <c r="P150" i="8"/>
  <c r="P149" i="8" s="1"/>
  <c r="BK150" i="8"/>
  <c r="BK149" i="8"/>
  <c r="J149" i="8" s="1"/>
  <c r="J103" i="8" s="1"/>
  <c r="J150" i="8"/>
  <c r="BF150" i="8" s="1"/>
  <c r="BI147" i="8"/>
  <c r="BH147" i="8"/>
  <c r="BG147" i="8"/>
  <c r="BE147" i="8"/>
  <c r="T147" i="8"/>
  <c r="R147" i="8"/>
  <c r="P147" i="8"/>
  <c r="BK147" i="8"/>
  <c r="J147" i="8"/>
  <c r="BF147" i="8"/>
  <c r="BI145" i="8"/>
  <c r="BH145" i="8"/>
  <c r="BG145" i="8"/>
  <c r="BE145" i="8"/>
  <c r="T145" i="8"/>
  <c r="R145" i="8"/>
  <c r="R138" i="8" s="1"/>
  <c r="P145" i="8"/>
  <c r="BK145" i="8"/>
  <c r="J145" i="8"/>
  <c r="BF145" i="8"/>
  <c r="BI143" i="8"/>
  <c r="BH143" i="8"/>
  <c r="BG143" i="8"/>
  <c r="BE143" i="8"/>
  <c r="T143" i="8"/>
  <c r="R143" i="8"/>
  <c r="P143" i="8"/>
  <c r="BK143" i="8"/>
  <c r="BK138" i="8" s="1"/>
  <c r="J138" i="8" s="1"/>
  <c r="J102" i="8" s="1"/>
  <c r="J143" i="8"/>
  <c r="BF143" i="8"/>
  <c r="BI139" i="8"/>
  <c r="BH139" i="8"/>
  <c r="BG139" i="8"/>
  <c r="BE139" i="8"/>
  <c r="T139" i="8"/>
  <c r="T138" i="8"/>
  <c r="R139" i="8"/>
  <c r="P139" i="8"/>
  <c r="P138" i="8"/>
  <c r="BK139" i="8"/>
  <c r="J139" i="8"/>
  <c r="BF139" i="8" s="1"/>
  <c r="BI136" i="8"/>
  <c r="BH136" i="8"/>
  <c r="BG136" i="8"/>
  <c r="BE136" i="8"/>
  <c r="T136" i="8"/>
  <c r="T135" i="8" s="1"/>
  <c r="R136" i="8"/>
  <c r="R135" i="8"/>
  <c r="P136" i="8"/>
  <c r="P135" i="8" s="1"/>
  <c r="BK136" i="8"/>
  <c r="BK135" i="8"/>
  <c r="J135" i="8" s="1"/>
  <c r="J101" i="8" s="1"/>
  <c r="J136" i="8"/>
  <c r="BF136" i="8" s="1"/>
  <c r="BI133" i="8"/>
  <c r="BH133" i="8"/>
  <c r="BG133" i="8"/>
  <c r="BE133" i="8"/>
  <c r="T133" i="8"/>
  <c r="R133" i="8"/>
  <c r="P133" i="8"/>
  <c r="BK133" i="8"/>
  <c r="J133" i="8"/>
  <c r="BF133" i="8"/>
  <c r="BI131" i="8"/>
  <c r="F39" i="8" s="1"/>
  <c r="BD102" i="1" s="1"/>
  <c r="BH131" i="8"/>
  <c r="BG131" i="8"/>
  <c r="BE131" i="8"/>
  <c r="T131" i="8"/>
  <c r="R131" i="8"/>
  <c r="R128" i="8" s="1"/>
  <c r="R127" i="8" s="1"/>
  <c r="R126" i="8" s="1"/>
  <c r="P131" i="8"/>
  <c r="BK131" i="8"/>
  <c r="J131" i="8"/>
  <c r="BF131" i="8"/>
  <c r="BI129" i="8"/>
  <c r="BH129" i="8"/>
  <c r="BG129" i="8"/>
  <c r="F37" i="8" s="1"/>
  <c r="BB102" i="1" s="1"/>
  <c r="BE129" i="8"/>
  <c r="T129" i="8"/>
  <c r="T128" i="8"/>
  <c r="R129" i="8"/>
  <c r="P129" i="8"/>
  <c r="P128" i="8"/>
  <c r="BK129" i="8"/>
  <c r="J129" i="8"/>
  <c r="BF129" i="8" s="1"/>
  <c r="J123" i="8"/>
  <c r="J122" i="8"/>
  <c r="F122" i="8"/>
  <c r="F120" i="8"/>
  <c r="E118" i="8"/>
  <c r="J94" i="8"/>
  <c r="J93" i="8"/>
  <c r="F93" i="8"/>
  <c r="F91" i="8"/>
  <c r="E89" i="8"/>
  <c r="J20" i="8"/>
  <c r="E20" i="8"/>
  <c r="F123" i="8" s="1"/>
  <c r="F94" i="8"/>
  <c r="J19" i="8"/>
  <c r="J14" i="8"/>
  <c r="J120" i="8" s="1"/>
  <c r="J91" i="8"/>
  <c r="E7" i="8"/>
  <c r="E114" i="8" s="1"/>
  <c r="E85" i="8"/>
  <c r="J39" i="7"/>
  <c r="J38" i="7"/>
  <c r="AY101" i="1"/>
  <c r="J37" i="7"/>
  <c r="AX101" i="1" s="1"/>
  <c r="BI155" i="7"/>
  <c r="BH155" i="7"/>
  <c r="BG155" i="7"/>
  <c r="BE155" i="7"/>
  <c r="BK155" i="7"/>
  <c r="J155" i="7"/>
  <c r="BF155" i="7" s="1"/>
  <c r="BI154" i="7"/>
  <c r="BH154" i="7"/>
  <c r="BG154" i="7"/>
  <c r="BE154" i="7"/>
  <c r="BK154" i="7"/>
  <c r="J154" i="7" s="1"/>
  <c r="BF154" i="7" s="1"/>
  <c r="BI153" i="7"/>
  <c r="BH153" i="7"/>
  <c r="BG153" i="7"/>
  <c r="BE153" i="7"/>
  <c r="BK153" i="7"/>
  <c r="BK152" i="7" s="1"/>
  <c r="J152" i="7" s="1"/>
  <c r="J104" i="7" s="1"/>
  <c r="BI150" i="7"/>
  <c r="BH150" i="7"/>
  <c r="BG150" i="7"/>
  <c r="BE150" i="7"/>
  <c r="T150" i="7"/>
  <c r="R150" i="7"/>
  <c r="P150" i="7"/>
  <c r="BK150" i="7"/>
  <c r="J150" i="7"/>
  <c r="BF150" i="7"/>
  <c r="BI148" i="7"/>
  <c r="BH148" i="7"/>
  <c r="BG148" i="7"/>
  <c r="BE148" i="7"/>
  <c r="T148" i="7"/>
  <c r="T147" i="7" s="1"/>
  <c r="R148" i="7"/>
  <c r="R147" i="7" s="1"/>
  <c r="P148" i="7"/>
  <c r="BK148" i="7"/>
  <c r="J148" i="7"/>
  <c r="BF148" i="7"/>
  <c r="BI145" i="7"/>
  <c r="BH145" i="7"/>
  <c r="BG145" i="7"/>
  <c r="BE145" i="7"/>
  <c r="T145" i="7"/>
  <c r="R145" i="7"/>
  <c r="P145" i="7"/>
  <c r="BK145" i="7"/>
  <c r="J145" i="7"/>
  <c r="BF145" i="7"/>
  <c r="BI143" i="7"/>
  <c r="BH143" i="7"/>
  <c r="BG143" i="7"/>
  <c r="BE143" i="7"/>
  <c r="T143" i="7"/>
  <c r="R143" i="7"/>
  <c r="R138" i="7" s="1"/>
  <c r="P143" i="7"/>
  <c r="BK143" i="7"/>
  <c r="J143" i="7"/>
  <c r="BF143" i="7"/>
  <c r="BI141" i="7"/>
  <c r="BH141" i="7"/>
  <c r="BG141" i="7"/>
  <c r="BE141" i="7"/>
  <c r="T141" i="7"/>
  <c r="R141" i="7"/>
  <c r="P141" i="7"/>
  <c r="BK141" i="7"/>
  <c r="BK138" i="7" s="1"/>
  <c r="J138" i="7" s="1"/>
  <c r="J102" i="7" s="1"/>
  <c r="J141" i="7"/>
  <c r="BF141" i="7"/>
  <c r="BI139" i="7"/>
  <c r="BH139" i="7"/>
  <c r="BG139" i="7"/>
  <c r="BE139" i="7"/>
  <c r="T139" i="7"/>
  <c r="T138" i="7"/>
  <c r="R139" i="7"/>
  <c r="P139" i="7"/>
  <c r="P138" i="7"/>
  <c r="BK139" i="7"/>
  <c r="J139" i="7"/>
  <c r="BF139" i="7" s="1"/>
  <c r="BI136" i="7"/>
  <c r="BH136" i="7"/>
  <c r="BG136" i="7"/>
  <c r="BE136" i="7"/>
  <c r="T136" i="7"/>
  <c r="T135" i="7" s="1"/>
  <c r="R136" i="7"/>
  <c r="R135" i="7"/>
  <c r="P136" i="7"/>
  <c r="P135" i="7" s="1"/>
  <c r="BK136" i="7"/>
  <c r="BK135" i="7"/>
  <c r="J135" i="7" s="1"/>
  <c r="J101" i="7" s="1"/>
  <c r="J136" i="7"/>
  <c r="BF136" i="7" s="1"/>
  <c r="BI133" i="7"/>
  <c r="BH133" i="7"/>
  <c r="BG133" i="7"/>
  <c r="BE133" i="7"/>
  <c r="T133" i="7"/>
  <c r="R133" i="7"/>
  <c r="P133" i="7"/>
  <c r="BK133" i="7"/>
  <c r="J133" i="7"/>
  <c r="BF133" i="7"/>
  <c r="BI131" i="7"/>
  <c r="F39" i="7" s="1"/>
  <c r="BD101" i="1" s="1"/>
  <c r="BH131" i="7"/>
  <c r="BG131" i="7"/>
  <c r="BE131" i="7"/>
  <c r="T131" i="7"/>
  <c r="R131" i="7"/>
  <c r="R128" i="7" s="1"/>
  <c r="R127" i="7" s="1"/>
  <c r="R126" i="7" s="1"/>
  <c r="P131" i="7"/>
  <c r="BK131" i="7"/>
  <c r="J131" i="7"/>
  <c r="BF131" i="7"/>
  <c r="BI129" i="7"/>
  <c r="BH129" i="7"/>
  <c r="F38" i="7" s="1"/>
  <c r="BC101" i="1" s="1"/>
  <c r="BG129" i="7"/>
  <c r="F37" i="7" s="1"/>
  <c r="BB101" i="1" s="1"/>
  <c r="BE129" i="7"/>
  <c r="T129" i="7"/>
  <c r="T128" i="7" s="1"/>
  <c r="T127" i="7" s="1"/>
  <c r="T126" i="7" s="1"/>
  <c r="R129" i="7"/>
  <c r="P129" i="7"/>
  <c r="P128" i="7" s="1"/>
  <c r="BK129" i="7"/>
  <c r="J129" i="7"/>
  <c r="BF129" i="7" s="1"/>
  <c r="J123" i="7"/>
  <c r="J122" i="7"/>
  <c r="F122" i="7"/>
  <c r="F120" i="7"/>
  <c r="E118" i="7"/>
  <c r="J94" i="7"/>
  <c r="J93" i="7"/>
  <c r="F93" i="7"/>
  <c r="F91" i="7"/>
  <c r="E89" i="7"/>
  <c r="J20" i="7"/>
  <c r="E20" i="7"/>
  <c r="F123" i="7" s="1"/>
  <c r="F94" i="7"/>
  <c r="J19" i="7"/>
  <c r="J14" i="7"/>
  <c r="J120" i="7" s="1"/>
  <c r="J91" i="7"/>
  <c r="E7" i="7"/>
  <c r="E114" i="7" s="1"/>
  <c r="J39" i="6"/>
  <c r="J38" i="6"/>
  <c r="AY100" i="1"/>
  <c r="J37" i="6"/>
  <c r="AX100" i="1" s="1"/>
  <c r="BI156" i="6"/>
  <c r="BH156" i="6"/>
  <c r="BG156" i="6"/>
  <c r="BE156" i="6"/>
  <c r="BK156" i="6"/>
  <c r="J156" i="6"/>
  <c r="BF156" i="6" s="1"/>
  <c r="BI155" i="6"/>
  <c r="BH155" i="6"/>
  <c r="BG155" i="6"/>
  <c r="BE155" i="6"/>
  <c r="BK155" i="6"/>
  <c r="J155" i="6" s="1"/>
  <c r="BF155" i="6" s="1"/>
  <c r="BI154" i="6"/>
  <c r="BH154" i="6"/>
  <c r="BG154" i="6"/>
  <c r="BE154" i="6"/>
  <c r="BK154" i="6"/>
  <c r="J154" i="6"/>
  <c r="BF154" i="6" s="1"/>
  <c r="BI152" i="6"/>
  <c r="BH152" i="6"/>
  <c r="BG152" i="6"/>
  <c r="BE152" i="6"/>
  <c r="T152" i="6"/>
  <c r="T151" i="6" s="1"/>
  <c r="R152" i="6"/>
  <c r="R151" i="6" s="1"/>
  <c r="P152" i="6"/>
  <c r="P151" i="6" s="1"/>
  <c r="BK152" i="6"/>
  <c r="BK151" i="6" s="1"/>
  <c r="J151" i="6" s="1"/>
  <c r="J104" i="6" s="1"/>
  <c r="J152" i="6"/>
  <c r="BF152" i="6" s="1"/>
  <c r="BI149" i="6"/>
  <c r="BH149" i="6"/>
  <c r="BG149" i="6"/>
  <c r="BE149" i="6"/>
  <c r="T149" i="6"/>
  <c r="T148" i="6" s="1"/>
  <c r="R149" i="6"/>
  <c r="R148" i="6" s="1"/>
  <c r="P149" i="6"/>
  <c r="P148" i="6" s="1"/>
  <c r="BK149" i="6"/>
  <c r="BK148" i="6" s="1"/>
  <c r="J149" i="6"/>
  <c r="BF149" i="6"/>
  <c r="BI146" i="6"/>
  <c r="BH146" i="6"/>
  <c r="BG146" i="6"/>
  <c r="BE146" i="6"/>
  <c r="T146" i="6"/>
  <c r="R146" i="6"/>
  <c r="P146" i="6"/>
  <c r="BK146" i="6"/>
  <c r="J146" i="6"/>
  <c r="BF146" i="6" s="1"/>
  <c r="BI144" i="6"/>
  <c r="BH144" i="6"/>
  <c r="BG144" i="6"/>
  <c r="BE144" i="6"/>
  <c r="T144" i="6"/>
  <c r="R144" i="6"/>
  <c r="R143" i="6" s="1"/>
  <c r="P144" i="6"/>
  <c r="P143" i="6" s="1"/>
  <c r="BK144" i="6"/>
  <c r="BK143" i="6"/>
  <c r="J143" i="6" s="1"/>
  <c r="J102" i="6" s="1"/>
  <c r="J144" i="6"/>
  <c r="BF144" i="6" s="1"/>
  <c r="BI141" i="6"/>
  <c r="BH141" i="6"/>
  <c r="BG141" i="6"/>
  <c r="BE141" i="6"/>
  <c r="T141" i="6"/>
  <c r="R141" i="6"/>
  <c r="P141" i="6"/>
  <c r="BK141" i="6"/>
  <c r="J141" i="6"/>
  <c r="BF141" i="6"/>
  <c r="BI139" i="6"/>
  <c r="BH139" i="6"/>
  <c r="BG139" i="6"/>
  <c r="BE139" i="6"/>
  <c r="T139" i="6"/>
  <c r="R139" i="6"/>
  <c r="P139" i="6"/>
  <c r="BK139" i="6"/>
  <c r="J139" i="6"/>
  <c r="BF139" i="6" s="1"/>
  <c r="BI137" i="6"/>
  <c r="BH137" i="6"/>
  <c r="BG137" i="6"/>
  <c r="BE137" i="6"/>
  <c r="T137" i="6"/>
  <c r="R137" i="6"/>
  <c r="P137" i="6"/>
  <c r="BK137" i="6"/>
  <c r="J137" i="6"/>
  <c r="BF137" i="6"/>
  <c r="BI135" i="6"/>
  <c r="BH135" i="6"/>
  <c r="BG135" i="6"/>
  <c r="BE135" i="6"/>
  <c r="T135" i="6"/>
  <c r="T134" i="6" s="1"/>
  <c r="R135" i="6"/>
  <c r="R134" i="6"/>
  <c r="P135" i="6"/>
  <c r="P134" i="6" s="1"/>
  <c r="BK135" i="6"/>
  <c r="BK134" i="6"/>
  <c r="J134" i="6" s="1"/>
  <c r="J101" i="6" s="1"/>
  <c r="J135" i="6"/>
  <c r="BF135" i="6" s="1"/>
  <c r="BI132" i="6"/>
  <c r="BH132" i="6"/>
  <c r="BG132" i="6"/>
  <c r="BE132" i="6"/>
  <c r="T132" i="6"/>
  <c r="R132" i="6"/>
  <c r="P132" i="6"/>
  <c r="BK132" i="6"/>
  <c r="J132" i="6"/>
  <c r="BF132" i="6"/>
  <c r="BI130" i="6"/>
  <c r="F39" i="6" s="1"/>
  <c r="BD100" i="1" s="1"/>
  <c r="BH130" i="6"/>
  <c r="BG130" i="6"/>
  <c r="F37" i="6"/>
  <c r="BB100" i="1" s="1"/>
  <c r="BE130" i="6"/>
  <c r="T130" i="6"/>
  <c r="T129" i="6" s="1"/>
  <c r="R130" i="6"/>
  <c r="R129" i="6" s="1"/>
  <c r="R128" i="6" s="1"/>
  <c r="R127" i="6" s="1"/>
  <c r="P130" i="6"/>
  <c r="P129" i="6" s="1"/>
  <c r="P128" i="6" s="1"/>
  <c r="P127" i="6" s="1"/>
  <c r="AU100" i="1" s="1"/>
  <c r="BK130" i="6"/>
  <c r="BK129" i="6" s="1"/>
  <c r="J129" i="6" s="1"/>
  <c r="J100" i="6" s="1"/>
  <c r="J130" i="6"/>
  <c r="BF130" i="6"/>
  <c r="J124" i="6"/>
  <c r="J123" i="6"/>
  <c r="F123" i="6"/>
  <c r="F121" i="6"/>
  <c r="E119" i="6"/>
  <c r="J94" i="6"/>
  <c r="J93" i="6"/>
  <c r="F93" i="6"/>
  <c r="F91" i="6"/>
  <c r="E89" i="6"/>
  <c r="J20" i="6"/>
  <c r="E20" i="6"/>
  <c r="F124" i="6"/>
  <c r="F94" i="6"/>
  <c r="J19" i="6"/>
  <c r="J14" i="6"/>
  <c r="J121" i="6"/>
  <c r="J91" i="6"/>
  <c r="E7" i="6"/>
  <c r="E115" i="6" s="1"/>
  <c r="J39" i="5"/>
  <c r="J38" i="5"/>
  <c r="AY99" i="1" s="1"/>
  <c r="J37" i="5"/>
  <c r="AX99" i="1" s="1"/>
  <c r="BI149" i="5"/>
  <c r="BH149" i="5"/>
  <c r="BG149" i="5"/>
  <c r="BE149" i="5"/>
  <c r="BK149" i="5"/>
  <c r="J149" i="5" s="1"/>
  <c r="BF149" i="5" s="1"/>
  <c r="BI148" i="5"/>
  <c r="BH148" i="5"/>
  <c r="BG148" i="5"/>
  <c r="BE148" i="5"/>
  <c r="BK148" i="5"/>
  <c r="J148" i="5"/>
  <c r="BF148" i="5" s="1"/>
  <c r="BI147" i="5"/>
  <c r="BH147" i="5"/>
  <c r="BG147" i="5"/>
  <c r="BE147" i="5"/>
  <c r="BK147" i="5"/>
  <c r="BK146" i="5" s="1"/>
  <c r="J146" i="5" s="1"/>
  <c r="J103" i="5" s="1"/>
  <c r="BI144" i="5"/>
  <c r="BH144" i="5"/>
  <c r="BG144" i="5"/>
  <c r="BE144" i="5"/>
  <c r="T144" i="5"/>
  <c r="T143" i="5" s="1"/>
  <c r="R144" i="5"/>
  <c r="R143" i="5" s="1"/>
  <c r="P144" i="5"/>
  <c r="P143" i="5" s="1"/>
  <c r="BK144" i="5"/>
  <c r="BK143" i="5" s="1"/>
  <c r="J143" i="5" s="1"/>
  <c r="J102" i="5" s="1"/>
  <c r="J144" i="5"/>
  <c r="BF144" i="5"/>
  <c r="BI141" i="5"/>
  <c r="BH141" i="5"/>
  <c r="BG141" i="5"/>
  <c r="BE141" i="5"/>
  <c r="T141" i="5"/>
  <c r="R141" i="5"/>
  <c r="P141" i="5"/>
  <c r="BK141" i="5"/>
  <c r="J141" i="5"/>
  <c r="BF141" i="5" s="1"/>
  <c r="BI137" i="5"/>
  <c r="BH137" i="5"/>
  <c r="BG137" i="5"/>
  <c r="BE137" i="5"/>
  <c r="T137" i="5"/>
  <c r="R137" i="5"/>
  <c r="P137" i="5"/>
  <c r="BK137" i="5"/>
  <c r="J137" i="5"/>
  <c r="BF137" i="5" s="1"/>
  <c r="BI133" i="5"/>
  <c r="BH133" i="5"/>
  <c r="BG133" i="5"/>
  <c r="BE133" i="5"/>
  <c r="T133" i="5"/>
  <c r="R133" i="5"/>
  <c r="P133" i="5"/>
  <c r="BK133" i="5"/>
  <c r="J133" i="5"/>
  <c r="BF133" i="5"/>
  <c r="BI131" i="5"/>
  <c r="BH131" i="5"/>
  <c r="BG131" i="5"/>
  <c r="BE131" i="5"/>
  <c r="T131" i="5"/>
  <c r="R131" i="5"/>
  <c r="P131" i="5"/>
  <c r="BK131" i="5"/>
  <c r="BK130" i="5" s="1"/>
  <c r="J130" i="5" s="1"/>
  <c r="J101" i="5" s="1"/>
  <c r="J131" i="5"/>
  <c r="BF131" i="5" s="1"/>
  <c r="BI128" i="5"/>
  <c r="F39" i="5"/>
  <c r="BD99" i="1" s="1"/>
  <c r="BH128" i="5"/>
  <c r="BG128" i="5"/>
  <c r="F37" i="5" s="1"/>
  <c r="BB99" i="1" s="1"/>
  <c r="BE128" i="5"/>
  <c r="J35" i="5" s="1"/>
  <c r="AV99" i="1" s="1"/>
  <c r="T128" i="5"/>
  <c r="T127" i="5" s="1"/>
  <c r="R128" i="5"/>
  <c r="R127" i="5"/>
  <c r="P128" i="5"/>
  <c r="P127" i="5" s="1"/>
  <c r="BK128" i="5"/>
  <c r="BK127" i="5" s="1"/>
  <c r="J128" i="5"/>
  <c r="BF128" i="5" s="1"/>
  <c r="J122" i="5"/>
  <c r="J121" i="5"/>
  <c r="F121" i="5"/>
  <c r="F119" i="5"/>
  <c r="E117" i="5"/>
  <c r="J94" i="5"/>
  <c r="J93" i="5"/>
  <c r="F93" i="5"/>
  <c r="F91" i="5"/>
  <c r="E89" i="5"/>
  <c r="J20" i="5"/>
  <c r="E20" i="5"/>
  <c r="F122" i="5" s="1"/>
  <c r="J19" i="5"/>
  <c r="J14" i="5"/>
  <c r="J119" i="5" s="1"/>
  <c r="E7" i="5"/>
  <c r="E113" i="5" s="1"/>
  <c r="J39" i="4"/>
  <c r="J38" i="4"/>
  <c r="AY98" i="1" s="1"/>
  <c r="J37" i="4"/>
  <c r="AX98" i="1"/>
  <c r="BI178" i="4"/>
  <c r="BH178" i="4"/>
  <c r="BG178" i="4"/>
  <c r="BE178" i="4"/>
  <c r="BK178" i="4"/>
  <c r="J178" i="4" s="1"/>
  <c r="BF178" i="4" s="1"/>
  <c r="BI177" i="4"/>
  <c r="BH177" i="4"/>
  <c r="BG177" i="4"/>
  <c r="BE177" i="4"/>
  <c r="BK177" i="4"/>
  <c r="J177" i="4" s="1"/>
  <c r="BF177" i="4" s="1"/>
  <c r="BI176" i="4"/>
  <c r="BH176" i="4"/>
  <c r="BG176" i="4"/>
  <c r="BE176" i="4"/>
  <c r="BK176" i="4"/>
  <c r="BK175" i="4" s="1"/>
  <c r="J175" i="4" s="1"/>
  <c r="J106" i="4" s="1"/>
  <c r="BI174" i="4"/>
  <c r="BH174" i="4"/>
  <c r="BG174" i="4"/>
  <c r="BE174" i="4"/>
  <c r="T174" i="4"/>
  <c r="T173" i="4" s="1"/>
  <c r="R174" i="4"/>
  <c r="R173" i="4"/>
  <c r="P174" i="4"/>
  <c r="P173" i="4" s="1"/>
  <c r="BK174" i="4"/>
  <c r="BK173" i="4" s="1"/>
  <c r="J173" i="4" s="1"/>
  <c r="J105" i="4" s="1"/>
  <c r="J174" i="4"/>
  <c r="BF174" i="4" s="1"/>
  <c r="BI171" i="4"/>
  <c r="BH171" i="4"/>
  <c r="BG171" i="4"/>
  <c r="BE171" i="4"/>
  <c r="T171" i="4"/>
  <c r="R171" i="4"/>
  <c r="P171" i="4"/>
  <c r="BK171" i="4"/>
  <c r="BK168" i="4" s="1"/>
  <c r="J168" i="4" s="1"/>
  <c r="J104" i="4" s="1"/>
  <c r="J171" i="4"/>
  <c r="BF171" i="4"/>
  <c r="BI169" i="4"/>
  <c r="BH169" i="4"/>
  <c r="BG169" i="4"/>
  <c r="BE169" i="4"/>
  <c r="T169" i="4"/>
  <c r="T168" i="4" s="1"/>
  <c r="R169" i="4"/>
  <c r="R168" i="4"/>
  <c r="P169" i="4"/>
  <c r="P168" i="4" s="1"/>
  <c r="BK169" i="4"/>
  <c r="J169" i="4"/>
  <c r="BF169" i="4" s="1"/>
  <c r="BI166" i="4"/>
  <c r="BH166" i="4"/>
  <c r="BG166" i="4"/>
  <c r="BE166" i="4"/>
  <c r="T166" i="4"/>
  <c r="T165" i="4" s="1"/>
  <c r="R166" i="4"/>
  <c r="R165" i="4" s="1"/>
  <c r="P166" i="4"/>
  <c r="P165" i="4"/>
  <c r="BK166" i="4"/>
  <c r="BK165" i="4" s="1"/>
  <c r="J165" i="4" s="1"/>
  <c r="J103" i="4" s="1"/>
  <c r="J166" i="4"/>
  <c r="BF166" i="4"/>
  <c r="BI160" i="4"/>
  <c r="BH160" i="4"/>
  <c r="BG160" i="4"/>
  <c r="BE160" i="4"/>
  <c r="T160" i="4"/>
  <c r="R160" i="4"/>
  <c r="P160" i="4"/>
  <c r="BK160" i="4"/>
  <c r="J160" i="4"/>
  <c r="BF160" i="4" s="1"/>
  <c r="BI155" i="4"/>
  <c r="BH155" i="4"/>
  <c r="BG155" i="4"/>
  <c r="BE155" i="4"/>
  <c r="T155" i="4"/>
  <c r="R155" i="4"/>
  <c r="P155" i="4"/>
  <c r="BK155" i="4"/>
  <c r="J155" i="4"/>
  <c r="BF155" i="4"/>
  <c r="BI151" i="4"/>
  <c r="BH151" i="4"/>
  <c r="BG151" i="4"/>
  <c r="BE151" i="4"/>
  <c r="T151" i="4"/>
  <c r="R151" i="4"/>
  <c r="P151" i="4"/>
  <c r="BK151" i="4"/>
  <c r="J151" i="4"/>
  <c r="BF151" i="4" s="1"/>
  <c r="BI149" i="4"/>
  <c r="BH149" i="4"/>
  <c r="BG149" i="4"/>
  <c r="BE149" i="4"/>
  <c r="T149" i="4"/>
  <c r="R149" i="4"/>
  <c r="P149" i="4"/>
  <c r="BK149" i="4"/>
  <c r="J149" i="4"/>
  <c r="BF149" i="4"/>
  <c r="BI147" i="4"/>
  <c r="BH147" i="4"/>
  <c r="BG147" i="4"/>
  <c r="BE147" i="4"/>
  <c r="T147" i="4"/>
  <c r="T146" i="4" s="1"/>
  <c r="R147" i="4"/>
  <c r="R146" i="4"/>
  <c r="P147" i="4"/>
  <c r="P146" i="4" s="1"/>
  <c r="BK147" i="4"/>
  <c r="BK146" i="4"/>
  <c r="J146" i="4" s="1"/>
  <c r="J102" i="4" s="1"/>
  <c r="J147" i="4"/>
  <c r="BF147" i="4" s="1"/>
  <c r="BI144" i="4"/>
  <c r="BH144" i="4"/>
  <c r="BG144" i="4"/>
  <c r="BE144" i="4"/>
  <c r="T144" i="4"/>
  <c r="R144" i="4"/>
  <c r="P144" i="4"/>
  <c r="BK144" i="4"/>
  <c r="J144" i="4"/>
  <c r="BF144" i="4" s="1"/>
  <c r="BI142" i="4"/>
  <c r="BH142" i="4"/>
  <c r="BG142" i="4"/>
  <c r="BE142" i="4"/>
  <c r="T142" i="4"/>
  <c r="R142" i="4"/>
  <c r="P142" i="4"/>
  <c r="BK142" i="4"/>
  <c r="J142" i="4"/>
  <c r="BF142" i="4" s="1"/>
  <c r="BI140" i="4"/>
  <c r="BH140" i="4"/>
  <c r="BG140" i="4"/>
  <c r="BE140" i="4"/>
  <c r="T140" i="4"/>
  <c r="T139" i="4" s="1"/>
  <c r="R140" i="4"/>
  <c r="R139" i="4" s="1"/>
  <c r="P140" i="4"/>
  <c r="P139" i="4" s="1"/>
  <c r="BK140" i="4"/>
  <c r="BK139" i="4" s="1"/>
  <c r="J139" i="4" s="1"/>
  <c r="J101" i="4" s="1"/>
  <c r="J140" i="4"/>
  <c r="BF140" i="4" s="1"/>
  <c r="BI137" i="4"/>
  <c r="BH137" i="4"/>
  <c r="BG137" i="4"/>
  <c r="BE137" i="4"/>
  <c r="T137" i="4"/>
  <c r="R137" i="4"/>
  <c r="P137" i="4"/>
  <c r="BK137" i="4"/>
  <c r="J137" i="4"/>
  <c r="BF137" i="4"/>
  <c r="BI135" i="4"/>
  <c r="BH135" i="4"/>
  <c r="BG135" i="4"/>
  <c r="BE135" i="4"/>
  <c r="T135" i="4"/>
  <c r="R135" i="4"/>
  <c r="P135" i="4"/>
  <c r="BK135" i="4"/>
  <c r="J135" i="4"/>
  <c r="BF135" i="4" s="1"/>
  <c r="BI133" i="4"/>
  <c r="BH133" i="4"/>
  <c r="BG133" i="4"/>
  <c r="BE133" i="4"/>
  <c r="T133" i="4"/>
  <c r="R133" i="4"/>
  <c r="P133" i="4"/>
  <c r="BK133" i="4"/>
  <c r="J133" i="4"/>
  <c r="BF133" i="4"/>
  <c r="BI131" i="4"/>
  <c r="F39" i="4" s="1"/>
  <c r="BD98" i="1" s="1"/>
  <c r="BH131" i="4"/>
  <c r="BG131" i="4"/>
  <c r="F37" i="4" s="1"/>
  <c r="BB98" i="1" s="1"/>
  <c r="BE131" i="4"/>
  <c r="T131" i="4"/>
  <c r="T130" i="4"/>
  <c r="R131" i="4"/>
  <c r="R130" i="4" s="1"/>
  <c r="R129" i="4" s="1"/>
  <c r="R128" i="4" s="1"/>
  <c r="P131" i="4"/>
  <c r="P130" i="4"/>
  <c r="BK131" i="4"/>
  <c r="J131" i="4"/>
  <c r="BF131" i="4" s="1"/>
  <c r="J125" i="4"/>
  <c r="J124" i="4"/>
  <c r="F124" i="4"/>
  <c r="F122" i="4"/>
  <c r="E120" i="4"/>
  <c r="J94" i="4"/>
  <c r="J93" i="4"/>
  <c r="F93" i="4"/>
  <c r="F91" i="4"/>
  <c r="E89" i="4"/>
  <c r="J20" i="4"/>
  <c r="E20" i="4"/>
  <c r="F125" i="4" s="1"/>
  <c r="J19" i="4"/>
  <c r="J14" i="4"/>
  <c r="J122" i="4" s="1"/>
  <c r="E7" i="4"/>
  <c r="E116" i="4" s="1"/>
  <c r="E85" i="4"/>
  <c r="J39" i="3"/>
  <c r="J38" i="3"/>
  <c r="AY97" i="1" s="1"/>
  <c r="J37" i="3"/>
  <c r="AX97" i="1" s="1"/>
  <c r="BI149" i="3"/>
  <c r="BH149" i="3"/>
  <c r="BG149" i="3"/>
  <c r="BE149" i="3"/>
  <c r="BK149" i="3"/>
  <c r="J149" i="3" s="1"/>
  <c r="BF149" i="3" s="1"/>
  <c r="BI148" i="3"/>
  <c r="BH148" i="3"/>
  <c r="BG148" i="3"/>
  <c r="BE148" i="3"/>
  <c r="BK148" i="3"/>
  <c r="J148" i="3" s="1"/>
  <c r="BF148" i="3" s="1"/>
  <c r="BI147" i="3"/>
  <c r="BH147" i="3"/>
  <c r="BG147" i="3"/>
  <c r="BE147" i="3"/>
  <c r="BK147" i="3"/>
  <c r="BK146" i="3" s="1"/>
  <c r="J146" i="3" s="1"/>
  <c r="J103" i="3" s="1"/>
  <c r="BI144" i="3"/>
  <c r="BH144" i="3"/>
  <c r="BG144" i="3"/>
  <c r="BE144" i="3"/>
  <c r="T144" i="3"/>
  <c r="T143" i="3" s="1"/>
  <c r="R144" i="3"/>
  <c r="R143" i="3" s="1"/>
  <c r="P144" i="3"/>
  <c r="P143" i="3" s="1"/>
  <c r="BK144" i="3"/>
  <c r="BK143" i="3" s="1"/>
  <c r="J143" i="3" s="1"/>
  <c r="J102" i="3" s="1"/>
  <c r="J144" i="3"/>
  <c r="BF144" i="3" s="1"/>
  <c r="BI141" i="3"/>
  <c r="BH141" i="3"/>
  <c r="BG141" i="3"/>
  <c r="BE141" i="3"/>
  <c r="T141" i="3"/>
  <c r="R141" i="3"/>
  <c r="P141" i="3"/>
  <c r="P136" i="3" s="1"/>
  <c r="BK141" i="3"/>
  <c r="J141" i="3"/>
  <c r="BF141" i="3"/>
  <c r="BI139" i="3"/>
  <c r="BH139" i="3"/>
  <c r="BG139" i="3"/>
  <c r="BE139" i="3"/>
  <c r="T139" i="3"/>
  <c r="T136" i="3" s="1"/>
  <c r="R139" i="3"/>
  <c r="P139" i="3"/>
  <c r="BK139" i="3"/>
  <c r="J139" i="3"/>
  <c r="BF139" i="3" s="1"/>
  <c r="BI137" i="3"/>
  <c r="BH137" i="3"/>
  <c r="BG137" i="3"/>
  <c r="BE137" i="3"/>
  <c r="T137" i="3"/>
  <c r="R137" i="3"/>
  <c r="R136" i="3" s="1"/>
  <c r="P137" i="3"/>
  <c r="BK137" i="3"/>
  <c r="BK136" i="3" s="1"/>
  <c r="J136" i="3" s="1"/>
  <c r="J101" i="3" s="1"/>
  <c r="J137" i="3"/>
  <c r="BF137" i="3"/>
  <c r="BI134" i="3"/>
  <c r="BH134" i="3"/>
  <c r="BG134" i="3"/>
  <c r="BE134" i="3"/>
  <c r="T134" i="3"/>
  <c r="R134" i="3"/>
  <c r="P134" i="3"/>
  <c r="BK134" i="3"/>
  <c r="J134" i="3"/>
  <c r="BF134" i="3" s="1"/>
  <c r="BI132" i="3"/>
  <c r="BH132" i="3"/>
  <c r="BG132" i="3"/>
  <c r="BE132" i="3"/>
  <c r="T132" i="3"/>
  <c r="R132" i="3"/>
  <c r="P132" i="3"/>
  <c r="BK132" i="3"/>
  <c r="J132" i="3"/>
  <c r="BF132" i="3"/>
  <c r="BI130" i="3"/>
  <c r="F39" i="3" s="1"/>
  <c r="BD97" i="1" s="1"/>
  <c r="BH130" i="3"/>
  <c r="BG130" i="3"/>
  <c r="BE130" i="3"/>
  <c r="T130" i="3"/>
  <c r="R130" i="3"/>
  <c r="R127" i="3" s="1"/>
  <c r="P130" i="3"/>
  <c r="BK130" i="3"/>
  <c r="J130" i="3"/>
  <c r="BF130" i="3" s="1"/>
  <c r="BI128" i="3"/>
  <c r="BH128" i="3"/>
  <c r="F38" i="3" s="1"/>
  <c r="BC97" i="1" s="1"/>
  <c r="BG128" i="3"/>
  <c r="F37" i="3" s="1"/>
  <c r="BB97" i="1" s="1"/>
  <c r="BE128" i="3"/>
  <c r="T128" i="3"/>
  <c r="T127" i="3" s="1"/>
  <c r="R128" i="3"/>
  <c r="P128" i="3"/>
  <c r="P127" i="3" s="1"/>
  <c r="P126" i="3" s="1"/>
  <c r="P125" i="3" s="1"/>
  <c r="AU97" i="1" s="1"/>
  <c r="BK128" i="3"/>
  <c r="J128" i="3"/>
  <c r="BF128" i="3" s="1"/>
  <c r="J122" i="3"/>
  <c r="J121" i="3"/>
  <c r="F121" i="3"/>
  <c r="F119" i="3"/>
  <c r="E117" i="3"/>
  <c r="J94" i="3"/>
  <c r="J93" i="3"/>
  <c r="F93" i="3"/>
  <c r="F91" i="3"/>
  <c r="E89" i="3"/>
  <c r="J20" i="3"/>
  <c r="E20" i="3"/>
  <c r="F122" i="3" s="1"/>
  <c r="F94" i="3"/>
  <c r="J19" i="3"/>
  <c r="J14" i="3"/>
  <c r="J119" i="3" s="1"/>
  <c r="J91" i="3"/>
  <c r="E7" i="3"/>
  <c r="E113" i="3" s="1"/>
  <c r="J39" i="2"/>
  <c r="J38" i="2"/>
  <c r="AY96" i="1"/>
  <c r="J37" i="2"/>
  <c r="AX96" i="1" s="1"/>
  <c r="BI169" i="2"/>
  <c r="BH169" i="2"/>
  <c r="BG169" i="2"/>
  <c r="BE169" i="2"/>
  <c r="BK169" i="2"/>
  <c r="J169" i="2"/>
  <c r="BF169" i="2" s="1"/>
  <c r="BI168" i="2"/>
  <c r="BH168" i="2"/>
  <c r="BG168" i="2"/>
  <c r="BE168" i="2"/>
  <c r="BK168" i="2"/>
  <c r="J168" i="2" s="1"/>
  <c r="BF168" i="2" s="1"/>
  <c r="BI167" i="2"/>
  <c r="BH167" i="2"/>
  <c r="BG167" i="2"/>
  <c r="BE167" i="2"/>
  <c r="BK167" i="2"/>
  <c r="J167" i="2"/>
  <c r="BF167" i="2" s="1"/>
  <c r="BI162" i="2"/>
  <c r="BH162" i="2"/>
  <c r="BG162" i="2"/>
  <c r="BE162" i="2"/>
  <c r="T162" i="2"/>
  <c r="T161" i="2" s="1"/>
  <c r="R162" i="2"/>
  <c r="R161" i="2"/>
  <c r="P162" i="2"/>
  <c r="P161" i="2" s="1"/>
  <c r="BK162" i="2"/>
  <c r="BK161" i="2"/>
  <c r="J161" i="2" s="1"/>
  <c r="J101" i="2" s="1"/>
  <c r="J162" i="2"/>
  <c r="BF162" i="2" s="1"/>
  <c r="BI159" i="2"/>
  <c r="BH159" i="2"/>
  <c r="BG159" i="2"/>
  <c r="BE159" i="2"/>
  <c r="T159" i="2"/>
  <c r="R159" i="2"/>
  <c r="P159" i="2"/>
  <c r="BK159" i="2"/>
  <c r="J159" i="2"/>
  <c r="BF159" i="2"/>
  <c r="BI157" i="2"/>
  <c r="BH157" i="2"/>
  <c r="BG157" i="2"/>
  <c r="BE157" i="2"/>
  <c r="T157" i="2"/>
  <c r="R157" i="2"/>
  <c r="P157" i="2"/>
  <c r="BK157" i="2"/>
  <c r="J157" i="2"/>
  <c r="BF157" i="2" s="1"/>
  <c r="BI155" i="2"/>
  <c r="BH155" i="2"/>
  <c r="BG155" i="2"/>
  <c r="BE155" i="2"/>
  <c r="T155" i="2"/>
  <c r="R155" i="2"/>
  <c r="P155" i="2"/>
  <c r="BK155" i="2"/>
  <c r="J155" i="2"/>
  <c r="BF155" i="2"/>
  <c r="BI150" i="2"/>
  <c r="BH150" i="2"/>
  <c r="BG150" i="2"/>
  <c r="BE150" i="2"/>
  <c r="T150" i="2"/>
  <c r="R150" i="2"/>
  <c r="P150" i="2"/>
  <c r="BK150" i="2"/>
  <c r="J150" i="2"/>
  <c r="BF150" i="2" s="1"/>
  <c r="BI146" i="2"/>
  <c r="BH146" i="2"/>
  <c r="BG146" i="2"/>
  <c r="BE146" i="2"/>
  <c r="T146" i="2"/>
  <c r="R146" i="2"/>
  <c r="P146" i="2"/>
  <c r="BK146" i="2"/>
  <c r="J146" i="2"/>
  <c r="BF146" i="2"/>
  <c r="BI142" i="2"/>
  <c r="BH142" i="2"/>
  <c r="BG142" i="2"/>
  <c r="BE142" i="2"/>
  <c r="T142" i="2"/>
  <c r="R142" i="2"/>
  <c r="P142" i="2"/>
  <c r="BK142" i="2"/>
  <c r="J142" i="2"/>
  <c r="BF142" i="2" s="1"/>
  <c r="BI140" i="2"/>
  <c r="BH140" i="2"/>
  <c r="BG140" i="2"/>
  <c r="BE140" i="2"/>
  <c r="T140" i="2"/>
  <c r="R140" i="2"/>
  <c r="P140" i="2"/>
  <c r="BK140" i="2"/>
  <c r="J140" i="2"/>
  <c r="BF140" i="2"/>
  <c r="BI136" i="2"/>
  <c r="BH136" i="2"/>
  <c r="BG136" i="2"/>
  <c r="BE136" i="2"/>
  <c r="T136" i="2"/>
  <c r="R136" i="2"/>
  <c r="P136" i="2"/>
  <c r="BK136" i="2"/>
  <c r="J136" i="2"/>
  <c r="BF136" i="2" s="1"/>
  <c r="BI131" i="2"/>
  <c r="BH131" i="2"/>
  <c r="BG131" i="2"/>
  <c r="BE131" i="2"/>
  <c r="T131" i="2"/>
  <c r="R131" i="2"/>
  <c r="P131" i="2"/>
  <c r="BK131" i="2"/>
  <c r="J131" i="2"/>
  <c r="BF131" i="2"/>
  <c r="BI129" i="2"/>
  <c r="F39" i="2" s="1"/>
  <c r="BD96" i="1" s="1"/>
  <c r="BH129" i="2"/>
  <c r="BG129" i="2"/>
  <c r="BE129" i="2"/>
  <c r="T129" i="2"/>
  <c r="R129" i="2"/>
  <c r="R126" i="2" s="1"/>
  <c r="R125" i="2" s="1"/>
  <c r="R124" i="2" s="1"/>
  <c r="P129" i="2"/>
  <c r="BK129" i="2"/>
  <c r="J129" i="2"/>
  <c r="BF129" i="2"/>
  <c r="BI127" i="2"/>
  <c r="BH127" i="2"/>
  <c r="F38" i="2" s="1"/>
  <c r="BC96" i="1" s="1"/>
  <c r="BG127" i="2"/>
  <c r="F37" i="2" s="1"/>
  <c r="BB96" i="1" s="1"/>
  <c r="BE127" i="2"/>
  <c r="T127" i="2"/>
  <c r="T126" i="2"/>
  <c r="R127" i="2"/>
  <c r="P127" i="2"/>
  <c r="P126" i="2" s="1"/>
  <c r="BK127" i="2"/>
  <c r="J127" i="2"/>
  <c r="BF127" i="2" s="1"/>
  <c r="J121" i="2"/>
  <c r="J120" i="2"/>
  <c r="F120" i="2"/>
  <c r="F118" i="2"/>
  <c r="E116" i="2"/>
  <c r="J94" i="2"/>
  <c r="J93" i="2"/>
  <c r="F93" i="2"/>
  <c r="F91" i="2"/>
  <c r="E89" i="2"/>
  <c r="J20" i="2"/>
  <c r="E20" i="2"/>
  <c r="F121" i="2"/>
  <c r="F94" i="2"/>
  <c r="J19" i="2"/>
  <c r="J14" i="2"/>
  <c r="J118" i="2"/>
  <c r="J91" i="2"/>
  <c r="E7" i="2"/>
  <c r="E112" i="2" s="1"/>
  <c r="BD111" i="1"/>
  <c r="BB111" i="1"/>
  <c r="AX111" i="1" s="1"/>
  <c r="AS111" i="1"/>
  <c r="AS103" i="1"/>
  <c r="AS95" i="1"/>
  <c r="AS94" i="1" s="1"/>
  <c r="L90" i="1"/>
  <c r="AM90" i="1"/>
  <c r="AM89" i="1"/>
  <c r="L89" i="1"/>
  <c r="AM87" i="1"/>
  <c r="L87" i="1"/>
  <c r="L85" i="1"/>
  <c r="L84" i="1"/>
  <c r="BB95" i="1" l="1"/>
  <c r="BD95" i="1"/>
  <c r="T126" i="3"/>
  <c r="T125" i="3" s="1"/>
  <c r="R126" i="3"/>
  <c r="R125" i="3" s="1"/>
  <c r="J36" i="2"/>
  <c r="AW96" i="1" s="1"/>
  <c r="AT96" i="1" s="1"/>
  <c r="P125" i="2"/>
  <c r="P124" i="2" s="1"/>
  <c r="AU96" i="1" s="1"/>
  <c r="BK126" i="2"/>
  <c r="BK125" i="2" s="1"/>
  <c r="J35" i="2"/>
  <c r="AV96" i="1" s="1"/>
  <c r="BK166" i="2"/>
  <c r="J166" i="2" s="1"/>
  <c r="J102" i="2" s="1"/>
  <c r="J35" i="3"/>
  <c r="AV97" i="1" s="1"/>
  <c r="J147" i="3"/>
  <c r="BF147" i="3" s="1"/>
  <c r="F94" i="4"/>
  <c r="F38" i="4"/>
  <c r="BC98" i="1" s="1"/>
  <c r="BC95" i="1" s="1"/>
  <c r="AY95" i="1" s="1"/>
  <c r="J176" i="4"/>
  <c r="BF176" i="4" s="1"/>
  <c r="E85" i="5"/>
  <c r="P130" i="5"/>
  <c r="P126" i="5" s="1"/>
  <c r="P125" i="5" s="1"/>
  <c r="AU99" i="1" s="1"/>
  <c r="J36" i="6"/>
  <c r="AW100" i="1" s="1"/>
  <c r="T143" i="6"/>
  <c r="T128" i="6" s="1"/>
  <c r="T127" i="6" s="1"/>
  <c r="BK153" i="6"/>
  <c r="J153" i="6" s="1"/>
  <c r="J105" i="6" s="1"/>
  <c r="J35" i="7"/>
  <c r="AV101" i="1" s="1"/>
  <c r="BK147" i="7"/>
  <c r="J147" i="7" s="1"/>
  <c r="J103" i="7" s="1"/>
  <c r="J153" i="7"/>
  <c r="BF153" i="7" s="1"/>
  <c r="J35" i="8"/>
  <c r="AV102" i="1" s="1"/>
  <c r="E85" i="9"/>
  <c r="J91" i="10"/>
  <c r="BK127" i="10"/>
  <c r="BK130" i="11"/>
  <c r="BK168" i="11"/>
  <c r="J168" i="11" s="1"/>
  <c r="J104" i="11" s="1"/>
  <c r="BK127" i="3"/>
  <c r="J91" i="4"/>
  <c r="J35" i="4"/>
  <c r="AV98" i="1" s="1"/>
  <c r="F94" i="5"/>
  <c r="R130" i="5"/>
  <c r="F38" i="6"/>
  <c r="BC100" i="1" s="1"/>
  <c r="BK128" i="7"/>
  <c r="P147" i="7"/>
  <c r="P127" i="7" s="1"/>
  <c r="P126" i="7" s="1"/>
  <c r="AU101" i="1" s="1"/>
  <c r="BK128" i="8"/>
  <c r="F94" i="9"/>
  <c r="J167" i="9"/>
  <c r="BF167" i="9" s="1"/>
  <c r="E85" i="10"/>
  <c r="P126" i="10"/>
  <c r="P125" i="10" s="1"/>
  <c r="AU105" i="1" s="1"/>
  <c r="T126" i="10"/>
  <c r="T125" i="10" s="1"/>
  <c r="T125" i="2"/>
  <c r="T124" i="2" s="1"/>
  <c r="E85" i="3"/>
  <c r="BK130" i="4"/>
  <c r="J91" i="5"/>
  <c r="F38" i="5"/>
  <c r="BC99" i="1" s="1"/>
  <c r="T130" i="5"/>
  <c r="T126" i="5" s="1"/>
  <c r="T125" i="5" s="1"/>
  <c r="J35" i="6"/>
  <c r="AV100" i="1" s="1"/>
  <c r="AT100" i="1" s="1"/>
  <c r="E85" i="7"/>
  <c r="P127" i="8"/>
  <c r="P126" i="8" s="1"/>
  <c r="AU102" i="1" s="1"/>
  <c r="T127" i="8"/>
  <c r="T126" i="8" s="1"/>
  <c r="R125" i="9"/>
  <c r="R124" i="9" s="1"/>
  <c r="F38" i="10"/>
  <c r="BC105" i="1" s="1"/>
  <c r="F94" i="11"/>
  <c r="F38" i="11"/>
  <c r="BC106" i="1" s="1"/>
  <c r="P139" i="11"/>
  <c r="P129" i="11" s="1"/>
  <c r="P128" i="11" s="1"/>
  <c r="AU106" i="1" s="1"/>
  <c r="P129" i="4"/>
  <c r="P128" i="4" s="1"/>
  <c r="AU98" i="1" s="1"/>
  <c r="T129" i="4"/>
  <c r="T128" i="4" s="1"/>
  <c r="R126" i="5"/>
  <c r="R125" i="5" s="1"/>
  <c r="F38" i="8"/>
  <c r="BC102" i="1" s="1"/>
  <c r="R126" i="10"/>
  <c r="R125" i="10" s="1"/>
  <c r="BK146" i="10"/>
  <c r="J146" i="10" s="1"/>
  <c r="J103" i="10" s="1"/>
  <c r="J35" i="11"/>
  <c r="AV106" i="1" s="1"/>
  <c r="T126" i="12"/>
  <c r="T125" i="12" s="1"/>
  <c r="P126" i="19"/>
  <c r="P125" i="19" s="1"/>
  <c r="AU115" i="1" s="1"/>
  <c r="BK175" i="11"/>
  <c r="J175" i="11" s="1"/>
  <c r="J106" i="11" s="1"/>
  <c r="J91" i="12"/>
  <c r="J35" i="12"/>
  <c r="AV107" i="1" s="1"/>
  <c r="BK146" i="12"/>
  <c r="J146" i="12" s="1"/>
  <c r="J103" i="12" s="1"/>
  <c r="T128" i="13"/>
  <c r="T127" i="13" s="1"/>
  <c r="F37" i="13"/>
  <c r="BB108" i="1" s="1"/>
  <c r="BB103" i="1" s="1"/>
  <c r="AX103" i="1" s="1"/>
  <c r="J154" i="13"/>
  <c r="BF154" i="13" s="1"/>
  <c r="J36" i="13" s="1"/>
  <c r="AW108" i="1" s="1"/>
  <c r="AT108" i="1" s="1"/>
  <c r="F94" i="14"/>
  <c r="F38" i="14"/>
  <c r="BC109" i="1" s="1"/>
  <c r="J154" i="15"/>
  <c r="BF154" i="15" s="1"/>
  <c r="J35" i="16"/>
  <c r="AV112" i="1" s="1"/>
  <c r="BK165" i="16"/>
  <c r="J165" i="16" s="1"/>
  <c r="J102" i="16" s="1"/>
  <c r="J35" i="17"/>
  <c r="AV113" i="1" s="1"/>
  <c r="J147" i="17"/>
  <c r="BF147" i="17" s="1"/>
  <c r="J35" i="18"/>
  <c r="AV114" i="1" s="1"/>
  <c r="T168" i="18"/>
  <c r="J35" i="20"/>
  <c r="AV116" i="1" s="1"/>
  <c r="BK152" i="20"/>
  <c r="J152" i="20" s="1"/>
  <c r="J105" i="20" s="1"/>
  <c r="J35" i="21"/>
  <c r="AV117" i="1" s="1"/>
  <c r="BK152" i="21"/>
  <c r="J152" i="21" s="1"/>
  <c r="J104" i="21" s="1"/>
  <c r="J35" i="22"/>
  <c r="AV118" i="1" s="1"/>
  <c r="J91" i="14"/>
  <c r="J35" i="14"/>
  <c r="AV109" i="1" s="1"/>
  <c r="E85" i="15"/>
  <c r="BK126" i="16"/>
  <c r="J91" i="17"/>
  <c r="BK127" i="17"/>
  <c r="BK130" i="18"/>
  <c r="BK175" i="18"/>
  <c r="J175" i="18" s="1"/>
  <c r="J106" i="18" s="1"/>
  <c r="E85" i="19"/>
  <c r="E85" i="20"/>
  <c r="J91" i="21"/>
  <c r="BK128" i="21"/>
  <c r="BK128" i="22"/>
  <c r="P128" i="13"/>
  <c r="P127" i="13" s="1"/>
  <c r="AU108" i="1" s="1"/>
  <c r="P125" i="16"/>
  <c r="P124" i="16" s="1"/>
  <c r="AU112" i="1" s="1"/>
  <c r="P126" i="17"/>
  <c r="P125" i="17" s="1"/>
  <c r="AU113" i="1" s="1"/>
  <c r="T126" i="17"/>
  <c r="T125" i="17" s="1"/>
  <c r="P129" i="18"/>
  <c r="P128" i="18" s="1"/>
  <c r="AU114" i="1" s="1"/>
  <c r="T129" i="18"/>
  <c r="T128" i="18" s="1"/>
  <c r="P128" i="20"/>
  <c r="P127" i="20" s="1"/>
  <c r="AU116" i="1" s="1"/>
  <c r="T128" i="20"/>
  <c r="T127" i="20" s="1"/>
  <c r="P127" i="21"/>
  <c r="P126" i="21" s="1"/>
  <c r="AU117" i="1" s="1"/>
  <c r="T127" i="21"/>
  <c r="T126" i="21" s="1"/>
  <c r="P127" i="22"/>
  <c r="P126" i="22" s="1"/>
  <c r="AU118" i="1" s="1"/>
  <c r="T127" i="22"/>
  <c r="T126" i="22" s="1"/>
  <c r="F94" i="12"/>
  <c r="F38" i="12"/>
  <c r="BC107" i="1" s="1"/>
  <c r="BK128" i="13"/>
  <c r="R128" i="13"/>
  <c r="R127" i="13" s="1"/>
  <c r="F39" i="13"/>
  <c r="BD108" i="1" s="1"/>
  <c r="BD103" i="1" s="1"/>
  <c r="E85" i="14"/>
  <c r="J35" i="15"/>
  <c r="AV110" i="1" s="1"/>
  <c r="E85" i="16"/>
  <c r="F94" i="16"/>
  <c r="F38" i="16"/>
  <c r="BC112" i="1" s="1"/>
  <c r="F38" i="17"/>
  <c r="BC113" i="1" s="1"/>
  <c r="F94" i="18"/>
  <c r="F38" i="18"/>
  <c r="BC114" i="1" s="1"/>
  <c r="R126" i="19"/>
  <c r="R125" i="19" s="1"/>
  <c r="J35" i="19"/>
  <c r="AV115" i="1" s="1"/>
  <c r="F38" i="20"/>
  <c r="BC116" i="1" s="1"/>
  <c r="F38" i="21"/>
  <c r="BC117" i="1" s="1"/>
  <c r="F94" i="22"/>
  <c r="F38" i="22"/>
  <c r="BC118" i="1" s="1"/>
  <c r="E85" i="2"/>
  <c r="E85" i="6"/>
  <c r="F94" i="10"/>
  <c r="E85" i="13"/>
  <c r="J91" i="16"/>
  <c r="F94" i="17"/>
  <c r="F94" i="21"/>
  <c r="J36" i="3"/>
  <c r="AW97" i="1" s="1"/>
  <c r="AT97" i="1" s="1"/>
  <c r="F36" i="3"/>
  <c r="BA97" i="1" s="1"/>
  <c r="J36" i="4"/>
  <c r="AW98" i="1" s="1"/>
  <c r="AT98" i="1" s="1"/>
  <c r="F36" i="4"/>
  <c r="BA98" i="1" s="1"/>
  <c r="BK126" i="5"/>
  <c r="J127" i="5"/>
  <c r="J100" i="5" s="1"/>
  <c r="J148" i="6"/>
  <c r="J103" i="6" s="1"/>
  <c r="BK128" i="6"/>
  <c r="J36" i="7"/>
  <c r="AW101" i="1" s="1"/>
  <c r="AT101" i="1" s="1"/>
  <c r="F36" i="7"/>
  <c r="BA101" i="1" s="1"/>
  <c r="BK127" i="8"/>
  <c r="J128" i="8"/>
  <c r="J100" i="8" s="1"/>
  <c r="J36" i="9"/>
  <c r="AW104" i="1" s="1"/>
  <c r="AT104" i="1" s="1"/>
  <c r="F36" i="9"/>
  <c r="BA104" i="1" s="1"/>
  <c r="J36" i="10"/>
  <c r="AW105" i="1" s="1"/>
  <c r="AT105" i="1" s="1"/>
  <c r="F36" i="10"/>
  <c r="BA105" i="1" s="1"/>
  <c r="BK129" i="11"/>
  <c r="J130" i="11"/>
  <c r="J100" i="11" s="1"/>
  <c r="J36" i="12"/>
  <c r="AW107" i="1" s="1"/>
  <c r="AT107" i="1" s="1"/>
  <c r="F36" i="12"/>
  <c r="BA107" i="1" s="1"/>
  <c r="BK126" i="3"/>
  <c r="J127" i="3"/>
  <c r="J100" i="3" s="1"/>
  <c r="BK129" i="4"/>
  <c r="J130" i="4"/>
  <c r="J100" i="4" s="1"/>
  <c r="BK127" i="7"/>
  <c r="J128" i="7"/>
  <c r="J100" i="7" s="1"/>
  <c r="J36" i="8"/>
  <c r="AW102" i="1" s="1"/>
  <c r="AT102" i="1" s="1"/>
  <c r="F36" i="8"/>
  <c r="BA102" i="1" s="1"/>
  <c r="BK125" i="9"/>
  <c r="J126" i="9"/>
  <c r="J100" i="9" s="1"/>
  <c r="BK126" i="10"/>
  <c r="J127" i="10"/>
  <c r="J100" i="10" s="1"/>
  <c r="J36" i="11"/>
  <c r="AW106" i="1" s="1"/>
  <c r="AT106" i="1" s="1"/>
  <c r="F36" i="11"/>
  <c r="BA106" i="1" s="1"/>
  <c r="BK126" i="12"/>
  <c r="J127" i="12"/>
  <c r="J100" i="12" s="1"/>
  <c r="F36" i="2"/>
  <c r="BA96" i="1" s="1"/>
  <c r="J126" i="2"/>
  <c r="J100" i="2" s="1"/>
  <c r="BK127" i="14"/>
  <c r="J128" i="14"/>
  <c r="J100" i="14" s="1"/>
  <c r="J36" i="15"/>
  <c r="AW110" i="1" s="1"/>
  <c r="AT110" i="1" s="1"/>
  <c r="F36" i="15"/>
  <c r="BA110" i="1" s="1"/>
  <c r="BK125" i="16"/>
  <c r="J126" i="16"/>
  <c r="J100" i="16" s="1"/>
  <c r="J36" i="17"/>
  <c r="AW113" i="1" s="1"/>
  <c r="AT113" i="1" s="1"/>
  <c r="F36" i="17"/>
  <c r="BA113" i="1" s="1"/>
  <c r="BK129" i="18"/>
  <c r="J130" i="18"/>
  <c r="J100" i="18" s="1"/>
  <c r="BK126" i="19"/>
  <c r="J127" i="19"/>
  <c r="J100" i="19" s="1"/>
  <c r="BK128" i="20"/>
  <c r="J129" i="20"/>
  <c r="J100" i="20" s="1"/>
  <c r="J36" i="21"/>
  <c r="AW117" i="1" s="1"/>
  <c r="AT117" i="1" s="1"/>
  <c r="F36" i="21"/>
  <c r="BA117" i="1" s="1"/>
  <c r="BK127" i="22"/>
  <c r="J128" i="22"/>
  <c r="J100" i="22" s="1"/>
  <c r="J147" i="5"/>
  <c r="BF147" i="5" s="1"/>
  <c r="F36" i="5" s="1"/>
  <c r="BA99" i="1" s="1"/>
  <c r="F36" i="6"/>
  <c r="BA100" i="1" s="1"/>
  <c r="F36" i="13"/>
  <c r="BA108" i="1" s="1"/>
  <c r="J36" i="14"/>
  <c r="AW109" i="1" s="1"/>
  <c r="AT109" i="1" s="1"/>
  <c r="F36" i="14"/>
  <c r="BA109" i="1" s="1"/>
  <c r="BK127" i="15"/>
  <c r="J128" i="15"/>
  <c r="J100" i="15" s="1"/>
  <c r="J36" i="16"/>
  <c r="AW112" i="1" s="1"/>
  <c r="AT112" i="1" s="1"/>
  <c r="F36" i="16"/>
  <c r="BA112" i="1" s="1"/>
  <c r="BK126" i="17"/>
  <c r="J127" i="17"/>
  <c r="J100" i="17" s="1"/>
  <c r="J36" i="18"/>
  <c r="AW114" i="1" s="1"/>
  <c r="AT114" i="1" s="1"/>
  <c r="F36" i="18"/>
  <c r="BA114" i="1" s="1"/>
  <c r="J36" i="19"/>
  <c r="AW115" i="1" s="1"/>
  <c r="AT115" i="1" s="1"/>
  <c r="F36" i="19"/>
  <c r="BA115" i="1" s="1"/>
  <c r="J36" i="20"/>
  <c r="AW116" i="1" s="1"/>
  <c r="AT116" i="1" s="1"/>
  <c r="F36" i="20"/>
  <c r="BA116" i="1" s="1"/>
  <c r="BK127" i="21"/>
  <c r="J128" i="21"/>
  <c r="J100" i="21" s="1"/>
  <c r="J36" i="22"/>
  <c r="AW118" i="1" s="1"/>
  <c r="AT118" i="1" s="1"/>
  <c r="F36" i="22"/>
  <c r="BA118" i="1" s="1"/>
  <c r="F35" i="2"/>
  <c r="AZ96" i="1" s="1"/>
  <c r="F35" i="3"/>
  <c r="AZ97" i="1" s="1"/>
  <c r="F35" i="4"/>
  <c r="AZ98" i="1" s="1"/>
  <c r="F35" i="5"/>
  <c r="AZ99" i="1" s="1"/>
  <c r="F35" i="6"/>
  <c r="AZ100" i="1" s="1"/>
  <c r="F35" i="7"/>
  <c r="AZ101" i="1" s="1"/>
  <c r="F35" i="8"/>
  <c r="AZ102" i="1" s="1"/>
  <c r="F35" i="9"/>
  <c r="AZ104" i="1" s="1"/>
  <c r="F35" i="10"/>
  <c r="AZ105" i="1" s="1"/>
  <c r="F35" i="11"/>
  <c r="AZ106" i="1" s="1"/>
  <c r="F35" i="12"/>
  <c r="AZ107" i="1" s="1"/>
  <c r="F35" i="14"/>
  <c r="AZ109" i="1" s="1"/>
  <c r="F35" i="15"/>
  <c r="AZ110" i="1" s="1"/>
  <c r="F35" i="16"/>
  <c r="AZ112" i="1" s="1"/>
  <c r="F35" i="17"/>
  <c r="AZ113" i="1" s="1"/>
  <c r="F35" i="18"/>
  <c r="AZ114" i="1" s="1"/>
  <c r="F35" i="19"/>
  <c r="AZ115" i="1" s="1"/>
  <c r="F35" i="20"/>
  <c r="AZ116" i="1" s="1"/>
  <c r="F35" i="21"/>
  <c r="AZ117" i="1" s="1"/>
  <c r="F35" i="22"/>
  <c r="AZ118" i="1" s="1"/>
  <c r="AU103" i="1" l="1"/>
  <c r="BC111" i="1"/>
  <c r="AY111" i="1" s="1"/>
  <c r="AU111" i="1"/>
  <c r="BC103" i="1"/>
  <c r="BK124" i="2"/>
  <c r="J124" i="2" s="1"/>
  <c r="J125" i="2"/>
  <c r="J99" i="2" s="1"/>
  <c r="BD94" i="1"/>
  <c r="W33" i="1" s="1"/>
  <c r="J128" i="13"/>
  <c r="J99" i="13" s="1"/>
  <c r="BK127" i="13"/>
  <c r="J127" i="13" s="1"/>
  <c r="AU95" i="1"/>
  <c r="AX95" i="1"/>
  <c r="BB94" i="1"/>
  <c r="BK126" i="21"/>
  <c r="J126" i="21" s="1"/>
  <c r="J127" i="21"/>
  <c r="J99" i="21" s="1"/>
  <c r="BK125" i="17"/>
  <c r="J125" i="17" s="1"/>
  <c r="J126" i="17"/>
  <c r="J99" i="17" s="1"/>
  <c r="BK126" i="15"/>
  <c r="J126" i="15" s="1"/>
  <c r="J127" i="15"/>
  <c r="J99" i="15" s="1"/>
  <c r="BK125" i="12"/>
  <c r="J125" i="12" s="1"/>
  <c r="J126" i="12"/>
  <c r="J99" i="12" s="1"/>
  <c r="BK125" i="10"/>
  <c r="J125" i="10" s="1"/>
  <c r="J126" i="10"/>
  <c r="J99" i="10" s="1"/>
  <c r="BK124" i="9"/>
  <c r="J124" i="9" s="1"/>
  <c r="J125" i="9"/>
  <c r="J99" i="9" s="1"/>
  <c r="BK126" i="7"/>
  <c r="J126" i="7" s="1"/>
  <c r="J127" i="7"/>
  <c r="J99" i="7" s="1"/>
  <c r="BK128" i="4"/>
  <c r="J128" i="4" s="1"/>
  <c r="J129" i="4"/>
  <c r="J99" i="4" s="1"/>
  <c r="BK125" i="3"/>
  <c r="J125" i="3" s="1"/>
  <c r="J126" i="3"/>
  <c r="J99" i="3" s="1"/>
  <c r="BK128" i="11"/>
  <c r="J128" i="11" s="1"/>
  <c r="J129" i="11"/>
  <c r="J99" i="11" s="1"/>
  <c r="BK126" i="8"/>
  <c r="J126" i="8" s="1"/>
  <c r="J127" i="8"/>
  <c r="J99" i="8" s="1"/>
  <c r="BK125" i="5"/>
  <c r="J125" i="5" s="1"/>
  <c r="J126" i="5"/>
  <c r="J99" i="5" s="1"/>
  <c r="AZ95" i="1"/>
  <c r="J36" i="5"/>
  <c r="AW99" i="1" s="1"/>
  <c r="AT99" i="1" s="1"/>
  <c r="BK126" i="22"/>
  <c r="J126" i="22" s="1"/>
  <c r="J127" i="22"/>
  <c r="J99" i="22" s="1"/>
  <c r="BK127" i="20"/>
  <c r="J127" i="20" s="1"/>
  <c r="J128" i="20"/>
  <c r="J99" i="20" s="1"/>
  <c r="BK125" i="19"/>
  <c r="J125" i="19" s="1"/>
  <c r="J126" i="19"/>
  <c r="J99" i="19" s="1"/>
  <c r="BK128" i="18"/>
  <c r="J128" i="18" s="1"/>
  <c r="J129" i="18"/>
  <c r="J99" i="18" s="1"/>
  <c r="BK124" i="16"/>
  <c r="J124" i="16" s="1"/>
  <c r="J125" i="16"/>
  <c r="J99" i="16" s="1"/>
  <c r="BK126" i="14"/>
  <c r="J126" i="14" s="1"/>
  <c r="J127" i="14"/>
  <c r="J99" i="14" s="1"/>
  <c r="BK127" i="6"/>
  <c r="J127" i="6" s="1"/>
  <c r="J128" i="6"/>
  <c r="J99" i="6" s="1"/>
  <c r="AZ111" i="1"/>
  <c r="AV111" i="1" s="1"/>
  <c r="AZ103" i="1"/>
  <c r="AV103" i="1" s="1"/>
  <c r="BA111" i="1"/>
  <c r="AW111" i="1" s="1"/>
  <c r="BA95" i="1"/>
  <c r="BA103" i="1"/>
  <c r="AW103" i="1" s="1"/>
  <c r="J32" i="2" l="1"/>
  <c r="J98" i="2"/>
  <c r="W31" i="1"/>
  <c r="AX94" i="1"/>
  <c r="BC94" i="1"/>
  <c r="AY103" i="1"/>
  <c r="J98" i="13"/>
  <c r="J32" i="13"/>
  <c r="AU94" i="1"/>
  <c r="AT111" i="1"/>
  <c r="J98" i="16"/>
  <c r="J32" i="16"/>
  <c r="J98" i="18"/>
  <c r="J32" i="18"/>
  <c r="J98" i="19"/>
  <c r="J32" i="19"/>
  <c r="J98" i="20"/>
  <c r="J32" i="20"/>
  <c r="J98" i="22"/>
  <c r="J32" i="22"/>
  <c r="AV95" i="1"/>
  <c r="AZ94" i="1"/>
  <c r="J98" i="5"/>
  <c r="J32" i="5"/>
  <c r="J98" i="8"/>
  <c r="J32" i="8"/>
  <c r="J98" i="11"/>
  <c r="J32" i="11"/>
  <c r="J98" i="3"/>
  <c r="J32" i="3"/>
  <c r="J98" i="4"/>
  <c r="J32" i="4"/>
  <c r="J98" i="7"/>
  <c r="J32" i="7"/>
  <c r="J98" i="9"/>
  <c r="J32" i="9"/>
  <c r="J98" i="10"/>
  <c r="J32" i="10"/>
  <c r="J98" i="12"/>
  <c r="J32" i="12"/>
  <c r="J98" i="15"/>
  <c r="J32" i="15"/>
  <c r="J98" i="17"/>
  <c r="J32" i="17"/>
  <c r="J98" i="21"/>
  <c r="J32" i="21"/>
  <c r="J98" i="6"/>
  <c r="J32" i="6"/>
  <c r="J98" i="14"/>
  <c r="J32" i="14"/>
  <c r="AW95" i="1"/>
  <c r="BA94" i="1"/>
  <c r="AT103" i="1"/>
  <c r="AG108" i="1" l="1"/>
  <c r="AN108" i="1" s="1"/>
  <c r="J41" i="13"/>
  <c r="W32" i="1"/>
  <c r="AY94" i="1"/>
  <c r="AG96" i="1"/>
  <c r="AN96" i="1" s="1"/>
  <c r="J41" i="2"/>
  <c r="AT95" i="1"/>
  <c r="W30" i="1"/>
  <c r="AW94" i="1"/>
  <c r="AK30" i="1" s="1"/>
  <c r="AG109" i="1"/>
  <c r="AN109" i="1" s="1"/>
  <c r="J41" i="14"/>
  <c r="AG100" i="1"/>
  <c r="AN100" i="1" s="1"/>
  <c r="J41" i="6"/>
  <c r="AG117" i="1"/>
  <c r="AN117" i="1" s="1"/>
  <c r="J41" i="21"/>
  <c r="AG113" i="1"/>
  <c r="AN113" i="1" s="1"/>
  <c r="J41" i="17"/>
  <c r="AG110" i="1"/>
  <c r="AN110" i="1" s="1"/>
  <c r="J41" i="15"/>
  <c r="AG107" i="1"/>
  <c r="AN107" i="1" s="1"/>
  <c r="J41" i="12"/>
  <c r="AG105" i="1"/>
  <c r="AN105" i="1" s="1"/>
  <c r="J41" i="10"/>
  <c r="AG104" i="1"/>
  <c r="J41" i="9"/>
  <c r="AG101" i="1"/>
  <c r="AN101" i="1" s="1"/>
  <c r="J41" i="7"/>
  <c r="AG98" i="1"/>
  <c r="AN98" i="1" s="1"/>
  <c r="J41" i="4"/>
  <c r="AG97" i="1"/>
  <c r="J41" i="3"/>
  <c r="AG106" i="1"/>
  <c r="AN106" i="1" s="1"/>
  <c r="J41" i="11"/>
  <c r="AG102" i="1"/>
  <c r="AN102" i="1" s="1"/>
  <c r="J41" i="8"/>
  <c r="AG99" i="1"/>
  <c r="AN99" i="1" s="1"/>
  <c r="J41" i="5"/>
  <c r="W29" i="1"/>
  <c r="AV94" i="1"/>
  <c r="AG118" i="1"/>
  <c r="AN118" i="1" s="1"/>
  <c r="J41" i="22"/>
  <c r="AG116" i="1"/>
  <c r="AN116" i="1" s="1"/>
  <c r="J41" i="20"/>
  <c r="AG115" i="1"/>
  <c r="AN115" i="1" s="1"/>
  <c r="J41" i="19"/>
  <c r="AG114" i="1"/>
  <c r="AN114" i="1" s="1"/>
  <c r="J41" i="18"/>
  <c r="AG112" i="1"/>
  <c r="J41" i="16"/>
  <c r="AK29" i="1" l="1"/>
  <c r="AT94" i="1"/>
  <c r="AG111" i="1"/>
  <c r="AN111" i="1" s="1"/>
  <c r="AN112" i="1"/>
  <c r="AN97" i="1"/>
  <c r="AG95" i="1"/>
  <c r="AN104" i="1"/>
  <c r="AG103" i="1"/>
  <c r="AN103" i="1" s="1"/>
  <c r="AG94" i="1" l="1"/>
  <c r="AN95" i="1"/>
  <c r="AK26" i="1" l="1"/>
  <c r="AK35" i="1" s="1"/>
  <c r="AN94" i="1"/>
</calcChain>
</file>

<file path=xl/sharedStrings.xml><?xml version="1.0" encoding="utf-8"?>
<sst xmlns="http://schemas.openxmlformats.org/spreadsheetml/2006/main" count="10160" uniqueCount="765">
  <si>
    <t>Export Komplet</t>
  </si>
  <si>
    <t/>
  </si>
  <si>
    <t>2.0</t>
  </si>
  <si>
    <t>ZAMOK</t>
  </si>
  <si>
    <t>False</t>
  </si>
  <si>
    <t>{175b38ea-4e7d-485b-834e-a2375342d953}</t>
  </si>
  <si>
    <t>0,001</t>
  </si>
  <si>
    <t>20</t>
  </si>
  <si>
    <t>REKAPITULÁCIA STAVBY</t>
  </si>
  <si>
    <t>v ---  nižšie sa nachádzajú doplnkové a pomocné údaje k zostavám  --- v</t>
  </si>
  <si>
    <t>Návod na vyplnenie</t>
  </si>
  <si>
    <t>Kód:</t>
  </si>
  <si>
    <t>2019-05</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</si>
  <si>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</si>
  <si>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</si>
  <si>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Rybníky Prejta - Oprava tesnania hrádze</t>
  </si>
  <si>
    <t>JKSO:</t>
  </si>
  <si>
    <t>KS:</t>
  </si>
  <si>
    <t>Miesto:</t>
  </si>
  <si>
    <t>Prejta</t>
  </si>
  <si>
    <t>Dátum:</t>
  </si>
  <si>
    <t>11. 6. 2019</t>
  </si>
  <si>
    <t>Objednávateľ:</t>
  </si>
  <si>
    <t>IČO:</t>
  </si>
  <si>
    <t>SRZ, MsO Dubnica nad Váhom</t>
  </si>
  <si>
    <t>IČ DPH:</t>
  </si>
  <si>
    <t>Zhotoviteľ:</t>
  </si>
  <si>
    <t>Vyplň údaj</t>
  </si>
  <si>
    <t>Projektant:</t>
  </si>
  <si>
    <t>35684348</t>
  </si>
  <si>
    <t>Hydroconsulting s.r.o.</t>
  </si>
  <si>
    <t>True</t>
  </si>
  <si>
    <t>0,01</t>
  </si>
  <si>
    <t>Spracovateľ:</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</si>
  <si>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</si>
  <si>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</si>
  <si>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</si>
  <si>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</si>
  <si>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</si>
  <si>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</si>
  <si>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</si>
  <si>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</si>
  <si>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</si>
  <si>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</si>
  <si>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</si>
  <si>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</si>
  <si>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</si>
  <si>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</si>
  <si>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</si>
  <si>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</si>
  <si>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</si>
  <si>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</si>
  <si>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</si>
  <si>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</si>
  <si>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</si>
  <si>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</si>
  <si>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</si>
  <si>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</si>
  <si>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</si>
  <si>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</si>
  <si>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</si>
  <si>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</si>
  <si>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</si>
  <si>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</si>
  <si>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</si>
  <si>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</si>
  <si>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</si>
  <si>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</si>
  <si>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</si>
  <si>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</si>
  <si>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</si>
  <si>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</si>
  <si>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</si>
  <si>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</si>
  <si>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</si>
  <si>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</si>
  <si>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</si>
  <si>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</si>
  <si>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</si>
  <si>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2019-05.1</t>
  </si>
  <si>
    <t>Rybník č.1</t>
  </si>
  <si>
    <t>STA</t>
  </si>
  <si>
    <t>1</t>
  </si>
  <si>
    <t>{b5f42a93-9970-473b-b6b9-9a3771fe6784}</t>
  </si>
  <si>
    <t>/</t>
  </si>
  <si>
    <t>2019-05.1.1</t>
  </si>
  <si>
    <t>Rybník č. 1 Úpravy hrádze zemné práce, nadvýšenie, opevnenie</t>
  </si>
  <si>
    <t>Časť</t>
  </si>
  <si>
    <t>2</t>
  </si>
  <si>
    <t>{32f0bace-f16d-4065-bc38-d31b46411031}</t>
  </si>
  <si>
    <t>2019-05.1.2</t>
  </si>
  <si>
    <t>Rybník č. 2 Tesnenie hrádze</t>
  </si>
  <si>
    <t>{d9b04ca9-1a4a-4a3e-bf82-89d65a45ed9b}</t>
  </si>
  <si>
    <t>2019-05.1.3</t>
  </si>
  <si>
    <t xml:space="preserve">Rybník č. 1 Oprava odvádzacieho potrubia </t>
  </si>
  <si>
    <t>{f0a83abe-f796-471e-a3e4-cea3c9be444a}</t>
  </si>
  <si>
    <t>2019-05.1.4</t>
  </si>
  <si>
    <t>Rybník č. 1 Schodisko</t>
  </si>
  <si>
    <t>{5fe0da1e-eef2-4abd-9cb6-5048a1e62685}</t>
  </si>
  <si>
    <t>2019-05.1.5</t>
  </si>
  <si>
    <t>Rybník č. 1 Výtokové krídla výpustného objektu  a lovisko</t>
  </si>
  <si>
    <t>{a4ff7db5-1bae-4f48-a159-ea939ca599db}</t>
  </si>
  <si>
    <t>2019-05.1.6</t>
  </si>
  <si>
    <t>Rybník č. 1 Bezpečnostný priepad</t>
  </si>
  <si>
    <t>{f834bfe3-3b02-40db-a416-8519572a48f9}</t>
  </si>
  <si>
    <t>2019-05-1.7</t>
  </si>
  <si>
    <t>Rybník č. 1 Bočné múry bezpečnostného priepadu</t>
  </si>
  <si>
    <t>{306d6d06-7ba9-40b2-aaf8-b2981c548e97}</t>
  </si>
  <si>
    <t>2019-05.2</t>
  </si>
  <si>
    <t>Rybník č. 2</t>
  </si>
  <si>
    <t>{07a40619-be56-4adc-9793-78f2f5829b95}</t>
  </si>
  <si>
    <t>2019-05.2.1</t>
  </si>
  <si>
    <t>Rybník č. 2 Úpravy hrádze zemné práce, nadvýšenie, opevnenie</t>
  </si>
  <si>
    <t>{65326ab2-f38d-4b67-a31e-728d8e4bd63e}</t>
  </si>
  <si>
    <t>2019-05.2.2</t>
  </si>
  <si>
    <t>{d193d049-e0ad-444e-86ea-f614ae602cf0}</t>
  </si>
  <si>
    <t>2019-05.2.3</t>
  </si>
  <si>
    <t xml:space="preserve">Rybník č. 2 Oprava odvádzacieho potrubia </t>
  </si>
  <si>
    <t>{eba9da7a-3ad7-4819-9170-21c0225e3868}</t>
  </si>
  <si>
    <t>2019-05.2.4</t>
  </si>
  <si>
    <t xml:space="preserve">Rybník č. 4 Schodisko </t>
  </si>
  <si>
    <t>{a08be714-373b-4e80-abe8-635eafa51d1c}</t>
  </si>
  <si>
    <t>2019-05.2.5</t>
  </si>
  <si>
    <t>Rybník č. 2 Výtokové krídla výpustného objektu a lovisko</t>
  </si>
  <si>
    <t>{7013722a-372c-4147-a2af-76a6974bed13}</t>
  </si>
  <si>
    <t>2019-05.2.6</t>
  </si>
  <si>
    <t>Rybník č. 2 Bezpečnostný priepad</t>
  </si>
  <si>
    <t>{b2365078-8315-4b9a-9ef1-31ae75a0d231}</t>
  </si>
  <si>
    <t>2019-05.2.7</t>
  </si>
  <si>
    <t>Rybník č. 2 Bočné múry bezpečnostného priepadu</t>
  </si>
  <si>
    <t>{e2221a7a-67eb-4dbb-a60a-d8e4db5cdb5b}</t>
  </si>
  <si>
    <t>2019-05.3</t>
  </si>
  <si>
    <t>Rybník č.3</t>
  </si>
  <si>
    <t>{26d2a1e5-87a2-42ea-a269-d4efc916edb7}</t>
  </si>
  <si>
    <t>2019-05.3.1</t>
  </si>
  <si>
    <t>Rybník č. 3 Úpravy hrádze zemné práce, nadvýšenie a opevnenie</t>
  </si>
  <si>
    <t>{ff2e6d8d-da91-41e2-b52d-359f7118e109}</t>
  </si>
  <si>
    <t>2019-05.3.2</t>
  </si>
  <si>
    <t xml:space="preserve">Rybník č. 3 Tesnenie hrádze  </t>
  </si>
  <si>
    <t>{dff699b3-0f92-406c-88d3-ddeb0fd09e1f}</t>
  </si>
  <si>
    <t>2019-05.3.3</t>
  </si>
  <si>
    <t xml:space="preserve">Rybník č. 3 Oprava odvádzacieho potrubia </t>
  </si>
  <si>
    <t>{4f6352e2-49ea-45cb-a1a4-557017835fbc}</t>
  </si>
  <si>
    <t>2019-05.3.4</t>
  </si>
  <si>
    <t>Rybník č. 3 Schodisko</t>
  </si>
  <si>
    <t>{9ddb4596-7cc4-4a7b-a3dc-71bea6b8822c}</t>
  </si>
  <si>
    <t>2019-05.3.5</t>
  </si>
  <si>
    <t>Rybník č. 3 Výtokové krídla výpustného objektu a lovisko</t>
  </si>
  <si>
    <t>{dc2180e8-fbf8-4921-a41e-705cd94b09d6}</t>
  </si>
  <si>
    <t>2019-05.3.6</t>
  </si>
  <si>
    <t>Rybník č. 3 Bezpečnostný priepad</t>
  </si>
  <si>
    <t>{d1223491-ba52-44af-b3e9-babcf64da392}</t>
  </si>
  <si>
    <t>2019-05.3.7</t>
  </si>
  <si>
    <t xml:space="preserve">Rybník č. 3 Bočné múry bezpečnostného priepadu </t>
  </si>
  <si>
    <t>{c756258f-e04a-4791-b414-2647ad2860ab}</t>
  </si>
  <si>
    <t>KRYCÍ LIST ROZPOČTU</t>
  </si>
  <si>
    <t>Objekt:</t>
  </si>
  <si>
    <t>2019-05.1 - Rybník č.1</t>
  </si>
  <si>
    <t>Časť:</t>
  </si>
  <si>
    <t>2019-05.1.1 - Rybník č. 1 Úpravy hrádze zemné práce, nadvýšenie, opevnenie</t>
  </si>
  <si>
    <t>REKAPITULÁCIA ROZPOČTU</t>
  </si>
  <si>
    <t>Kód dielu - Popis</t>
  </si>
  <si>
    <t>Cena celkom [EUR]</t>
  </si>
  <si>
    <t>Náklady z rozpočtu</t>
  </si>
  <si>
    <t>-1</t>
  </si>
  <si>
    <t>HSV - Práce a dodávky HSV</t>
  </si>
  <si>
    <t xml:space="preserve">    1 - Zemné práce</t>
  </si>
  <si>
    <t xml:space="preserve">    46-M - Zemné práce vykonávané pri externých montážnych prácach</t>
  </si>
  <si>
    <t>VP -   Práce naviac</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</si>
  <si>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</si>
  <si>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</si>
  <si>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</si>
  <si>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</si>
  <si>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</si>
  <si>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</si>
  <si>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</si>
  <si>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</si>
  <si>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</si>
  <si>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</si>
  <si>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</si>
  <si>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</si>
  <si>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</si>
  <si>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</si>
  <si>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</si>
  <si>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</si>
  <si>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</si>
  <si>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121101111</t>
  </si>
  <si>
    <t>Odstránenie ornice alebo lesnej pôdy s vodorovným premiestnením na hromady v mieste upotrebenia alebo na dočasné skládky so zložením na vzdialenosť do 100 m a do 100 m3</t>
  </si>
  <si>
    <t>m3</t>
  </si>
  <si>
    <t>CS CENEKON 2019 01</t>
  </si>
  <si>
    <t>4</t>
  </si>
  <si>
    <t>1533959746</t>
  </si>
  <si>
    <t>VV</t>
  </si>
  <si>
    <t>190,40" odhumusovanie vzdušného svahu, koruny hrádze a zaviazania hr. 0,2 m</t>
  </si>
  <si>
    <t>122201101</t>
  </si>
  <si>
    <t>Odkopávky a prekopávky nezapažené s prehodením výkopku na vzdialenosť do 3 m alebo s naložením na dopravný prostriedok v hornine 3 do 100 m3</t>
  </si>
  <si>
    <t>-1104654357</t>
  </si>
  <si>
    <t>91,10"odstránenie nevh.mat. a zvyškov kamenn.opev. návod. svahu hrádze</t>
  </si>
  <si>
    <t>3</t>
  </si>
  <si>
    <t>122202202</t>
  </si>
  <si>
    <t>Odkopávky a prekopávky nezapažené pre cesty s premiestením výkopku v priečnych prof. na vzdial. do 15 m alebo s naložením na dopravný prostriedok, v hornine 3 nad 100 do 1000 m3</t>
  </si>
  <si>
    <t>-249352460</t>
  </si>
  <si>
    <t>284,7"výkop hrádza  odkop pre opevnenie a odkop pre pláň násypu</t>
  </si>
  <si>
    <t>43,0" výkop pre zámok tesneia  na korune</t>
  </si>
  <si>
    <t xml:space="preserve">392,10" výkop pre predpolie a a zámok tesniacej fólie  na predpolí </t>
  </si>
  <si>
    <t>Súčet</t>
  </si>
  <si>
    <t>M</t>
  </si>
  <si>
    <t>583310003800</t>
  </si>
  <si>
    <t>Štrkopiesok frakcia 16-32 mm, STN EN 13242 + A1</t>
  </si>
  <si>
    <t>t</t>
  </si>
  <si>
    <t>8</t>
  </si>
  <si>
    <t>1606474351</t>
  </si>
  <si>
    <t>168,70*1,7"Podsyp pod opevneie svahu a pod stabilizačnou pätou hr. 0,2m fr. 16-32 mm</t>
  </si>
  <si>
    <t>73,1*1,7"podsyp pod zásyp predpolia  hr. 0,15 m , fr. 16-32 mm</t>
  </si>
  <si>
    <t>5</t>
  </si>
  <si>
    <t>583820001000</t>
  </si>
  <si>
    <t>Kameň lomový neupravený, z vyvretých hornín, triedený</t>
  </si>
  <si>
    <t>212813245</t>
  </si>
  <si>
    <t xml:space="preserve">501,60*0,55*2,2"Kamenné opevnenie , hr. 0,4 až 0,55 m  min zrno 50 kg s urovnaním líca a vyklinovaním </t>
  </si>
  <si>
    <t>6</t>
  </si>
  <si>
    <t>171103201</t>
  </si>
  <si>
    <t>Uloženie netriedených sypanín z hornín 1 až 4 do zemných hrádzí, pre akúkoľvek š. koruny priehradných a iných vodných nádrží so zhutnením do 100 % PS - koef. C, s prímesou ílovej hliny do 20 % objemu</t>
  </si>
  <si>
    <t>-320946144</t>
  </si>
  <si>
    <t>397,70"násyp hrádze a bočných zaviazaní</t>
  </si>
  <si>
    <t>25,80" násyp vjazdu na hrádzu</t>
  </si>
  <si>
    <t>7</t>
  </si>
  <si>
    <t>173103102</t>
  </si>
  <si>
    <t>Uloženie netriedených sypanín z hornín 1 až 4 do prechodových vrstiev zemných a kamenistých hrádzí priehrad. a iných vodných nádrží, pre všetky miery zhutnenia vodorovnej šírky vrstvy nad 2,5 m</t>
  </si>
  <si>
    <t>715548252</t>
  </si>
  <si>
    <t>168,70" podsyp pod opevneie na svahu a pod stabilizačnou pätou hrúbky 0,2m fr.16-32 mm</t>
  </si>
  <si>
    <t>73,1"podsyp pod zásyp predpolia hr. 0,15 m , fr. 16-32 mm</t>
  </si>
  <si>
    <t>175203101</t>
  </si>
  <si>
    <t>Prísyp tesniacej fólie alebo geotextílie na objektoch vodných stavieb z vhodného materiálu bez zhutnenia v rovine alebo vo svahu so sklonom do 1:5</t>
  </si>
  <si>
    <t>791320060</t>
  </si>
  <si>
    <t>179,70 "predpolie  pôvodný materiál vytriedený</t>
  </si>
  <si>
    <t>52,80"zámok fólie na predpolí</t>
  </si>
  <si>
    <t xml:space="preserve">43,0" zámok fólie na korune hrádze </t>
  </si>
  <si>
    <t>9</t>
  </si>
  <si>
    <t>181301105</t>
  </si>
  <si>
    <t>Rozprestretie a urovnanie ornice s príp. nutným premiestnením hromád alebo dočasných skládok na miesto spotreby zo vzdial. do 30 m v rovine pri súvislej ploche. do 500 m2, hrúbky vrstvy do 300 mm</t>
  </si>
  <si>
    <t>m2</t>
  </si>
  <si>
    <t>-1958414430</t>
  </si>
  <si>
    <t>138,10"Zahumusovanie na korune hrádze</t>
  </si>
  <si>
    <t>10</t>
  </si>
  <si>
    <t>182201101</t>
  </si>
  <si>
    <t>Svahovanie trvalých svahov do projektovaných profilov, s potrebným premiestnením výkopku pri svahovaní násypu</t>
  </si>
  <si>
    <t>73683565</t>
  </si>
  <si>
    <t>269,90" svahovanie vzdušný svah</t>
  </si>
  <si>
    <t>11</t>
  </si>
  <si>
    <t>182301123</t>
  </si>
  <si>
    <t>Rozprestretie a urovnanie ornice s príp. nutným premiestnením z hromád alebo dočasných skládok na miesto spotreby vo vzdial. do 30 m vo svahu nad 1:5 pri súvislej ploche do 500 m2, hr. vrstvy do 200 mm</t>
  </si>
  <si>
    <t>-603916125</t>
  </si>
  <si>
    <t xml:space="preserve">43,50" zahumusovanie vzdušného svahu hrádze </t>
  </si>
  <si>
    <t>46-M</t>
  </si>
  <si>
    <t>Zemné práce vykonávané pri externých montážnych prácach</t>
  </si>
  <si>
    <t>12</t>
  </si>
  <si>
    <t>460620006</t>
  </si>
  <si>
    <t>Osiatie povrchu trávou Ručné rozhodenie trávového semena. Zasekanie železnými hrablami, postrek osiatej plochy. Udupanie drevenými šliapadlami.</t>
  </si>
  <si>
    <t>64</t>
  </si>
  <si>
    <t>771655065</t>
  </si>
  <si>
    <t>43,50"vzdušný svah</t>
  </si>
  <si>
    <t>139,10" koruna hrádze</t>
  </si>
  <si>
    <t>VP</t>
  </si>
  <si>
    <t xml:space="preserve">  Práce naviac</t>
  </si>
  <si>
    <t>PN</t>
  </si>
  <si>
    <t>2019-05.1.2 - Rybník č. 2 Tesnenie hrádze</t>
  </si>
  <si>
    <t xml:space="preserve">    6 - Úpravy povrchov, podlahy, osadenie</t>
  </si>
  <si>
    <t xml:space="preserve">    9 - Ostatné konštrukcie a práce-búranie</t>
  </si>
  <si>
    <t>553430004600</t>
  </si>
  <si>
    <t>Lišta stenová z poplastovaného plechu FATRAFOL, PVC š. 100 mm, dĺ. 2 m, FATRA IZOLFA</t>
  </si>
  <si>
    <t>m</t>
  </si>
  <si>
    <t>1227344454</t>
  </si>
  <si>
    <t>55,0*1,05" poplastovaný plech RŠ 100</t>
  </si>
  <si>
    <t>311970001100</t>
  </si>
  <si>
    <t>Kotviaci prvok FATRAFOL do betónu d 6,1 mm, oceľový, FATRA IZOLFA</t>
  </si>
  <si>
    <t>ks</t>
  </si>
  <si>
    <t>1746426850</t>
  </si>
  <si>
    <t xml:space="preserve">275" Kotvenie poplastovaného plechu  po 20 cm </t>
  </si>
  <si>
    <t>693110001200</t>
  </si>
  <si>
    <t>Geotextília polypropylénová Tatratex GTX N PP 300, šírka 1,75-3,5 m, dĺžka 90 m, hrúbka 2,7 mm, netkaná, MIVA</t>
  </si>
  <si>
    <t>556253407</t>
  </si>
  <si>
    <t>3471,1*1,05" Geotextilia PP, 300g/m2</t>
  </si>
  <si>
    <t>283220000300/P</t>
  </si>
  <si>
    <t>Hydroizolačná fólia PVC-P FATRAFOL 803, hr. 1,5 mm, š. 1,3 m, izolácia základov proti zemnej vlhkosti, tlakovej vode, radónu, hnedá, FATRA IZOLFA</t>
  </si>
  <si>
    <t>-1249158121</t>
  </si>
  <si>
    <t xml:space="preserve">1665,0*1,05" Fatrafol 803/VS žlto čierna </t>
  </si>
  <si>
    <t>Úpravy povrchov, podlahy, osadenie</t>
  </si>
  <si>
    <t>622465704</t>
  </si>
  <si>
    <t>Príprava vonkajšieho podkladu stien PROFI penetračný náter STOP Grund</t>
  </si>
  <si>
    <t>323804815</t>
  </si>
  <si>
    <t xml:space="preserve">22,0" penetračný náter pás šírky 0,4 m </t>
  </si>
  <si>
    <t>246960000300</t>
  </si>
  <si>
    <t>Tmel polyuretánový FATRAFOL Emfimastik PU 40 s, 310 ml, FATRA IZOLFA</t>
  </si>
  <si>
    <t>1348021306</t>
  </si>
  <si>
    <t>632451622</t>
  </si>
  <si>
    <t>Sanácia betónových konštrukcií systémom PCI, rýchlotuhnúca opravná malta Polycret K 30 Rapid (pre lokálne a celoplošné opravy) hr. 10 mm</t>
  </si>
  <si>
    <t>-402429661</t>
  </si>
  <si>
    <t xml:space="preserve">31,0*0,3" 30 percent bet. plochy sa opraví </t>
  </si>
  <si>
    <t>Ostatné konštrukcie a práce-búranie</t>
  </si>
  <si>
    <t>952903011</t>
  </si>
  <si>
    <t>Čistenie fasád tlakovou vodou od prachu, usadenín a pavučín z úrovne terénu</t>
  </si>
  <si>
    <t>-1641856559</t>
  </si>
  <si>
    <t xml:space="preserve">31,0"čistenie betonovych plôch tlakovou vodou </t>
  </si>
  <si>
    <t xml:space="preserve">2019-05.1.3 - Rybník č. 1 Oprava odvádzacieho potrubia </t>
  </si>
  <si>
    <t xml:space="preserve">    2 - Zakladanie</t>
  </si>
  <si>
    <t xml:space="preserve">    3 - Zvislé a kompletné konštrukcie</t>
  </si>
  <si>
    <t xml:space="preserve">    8 - Rúrové vedenie</t>
  </si>
  <si>
    <t xml:space="preserve">    99 - Presun hmôt HSV</t>
  </si>
  <si>
    <t>115101201</t>
  </si>
  <si>
    <t>Čerpanie vody na dopravnú výšku do 10 m s priemerným prítokom litrov za minútu nad 100 do 500 l</t>
  </si>
  <si>
    <t>hod</t>
  </si>
  <si>
    <t>-1088678063</t>
  </si>
  <si>
    <t>120</t>
  </si>
  <si>
    <t>KGEM400/3</t>
  </si>
  <si>
    <t>PVC rúra 400x9,8/3m, hladký kanalizačný systém SN4, PIPELIFE</t>
  </si>
  <si>
    <t>-558550728</t>
  </si>
  <si>
    <t>15/3"obtokové potrubie DN 400 počas výstavby 32,0m</t>
  </si>
  <si>
    <t>132201202</t>
  </si>
  <si>
    <t>Hĺbenie rýh šírky nad 600 do 2 000 mm zapažených i nezapažených, s urovnaním dna do predpísaného profilu a spádu, v hornine 3 nad 100 do 1000 m3</t>
  </si>
  <si>
    <t>-1488092</t>
  </si>
  <si>
    <t xml:space="preserve">192,60" výkop pre odvádzacie  potrubie a jeho odstránenie </t>
  </si>
  <si>
    <t>175101202</t>
  </si>
  <si>
    <t>Obsyp objektov sypaninou z vhodných hornín 1 až 4 alebo mater. uloženým vo vzdial. do 30 m od vonkajšieho kraja objektu, pre akúkoľvek mieru zhutnenia s prehodením sypaniny</t>
  </si>
  <si>
    <t>-103398878</t>
  </si>
  <si>
    <t>171,00"zásyp odvádzacieho potrubia</t>
  </si>
  <si>
    <t>Zakladanie</t>
  </si>
  <si>
    <t>273313521</t>
  </si>
  <si>
    <t>Betón základových dosiek prostý tr.C 12/15</t>
  </si>
  <si>
    <t>1463353269</t>
  </si>
  <si>
    <t>1,85" podkladový betón hr 0,1 m</t>
  </si>
  <si>
    <t>592270000100</t>
  </si>
  <si>
    <t>Tvárnica priekopová a melioračná, doska obkladová betónová TBM 2-50, rozmer 500x500x100 mm</t>
  </si>
  <si>
    <t>108096421</t>
  </si>
  <si>
    <t>18</t>
  </si>
  <si>
    <t>592220001300</t>
  </si>
  <si>
    <t>Rúra betónová hrdlová pre splaškové odpadné vody TBR 16-60, DN 600, dĺ. 2500 mm</t>
  </si>
  <si>
    <t>1660600304</t>
  </si>
  <si>
    <t>15/2,5"</t>
  </si>
  <si>
    <t>Zvislé a kompletné konštrukcie</t>
  </si>
  <si>
    <t>313110007700</t>
  </si>
  <si>
    <t>Sieť KARI akosť BSt 500M Q 335 DIN 488 rozmer siete 5x2,15 m, veľkosť oka 150x150 mm, drôt D 8/8 mm</t>
  </si>
  <si>
    <t>1300815604</t>
  </si>
  <si>
    <t>57,00*1,05</t>
  </si>
  <si>
    <t>169788</t>
  </si>
  <si>
    <t>Sikaswell A-2005 red (profil 20x5mm)</t>
  </si>
  <si>
    <t>1533100498</t>
  </si>
  <si>
    <t>2,5</t>
  </si>
  <si>
    <t>311321511</t>
  </si>
  <si>
    <t>Betón nadzákladových múrov, bez ohľadu na funkčnosť železový (bez výstuže) tr.C 30/37</t>
  </si>
  <si>
    <t>458298574</t>
  </si>
  <si>
    <t>12,00"Obetonovanie potrubia STN EN 206-1 C30/37-XC2,XD2, XF3(SK)-CL, 0,4-Dmax16-63 max priesak 50 mm podľa STN EN 12390-8</t>
  </si>
  <si>
    <t>1,00" dobetonovanie stien výpustného a výtokového objektu</t>
  </si>
  <si>
    <t>311351101</t>
  </si>
  <si>
    <t>Debnenie zvislé alebo šikmé (odklonené) pôdorysné priame alebo zalomené nadzákladových múrov nosných, výplňových, obkladových, pôjdových, štítových, poprsných, vo voľnom priestranstve, vo voľných alebo zapažených jamách, ryhách, šachtách, vrátane prípadných vzpier jednostranné zhotovenie-dielce</t>
  </si>
  <si>
    <t>2048033030</t>
  </si>
  <si>
    <t>3,0"dobetonovanie stien</t>
  </si>
  <si>
    <t>27,00"obetonovanie potrubia</t>
  </si>
  <si>
    <t>2,73" podkladového betonu</t>
  </si>
  <si>
    <t>311351102</t>
  </si>
  <si>
    <t>Debnenie zvislé alebo šikmé (odklonené) pôdorysné priame alebo zalomené nadzákladových múrov nosných, výplňových, obkladových, pôjdových, štítových, poprsných, vo voľnom priestranstve, vo voľných alebo zapažených jamách, ryhách, šachtách, vrátane prípadných vzpier jednostranné odstránenie-dielce</t>
  </si>
  <si>
    <t>422725109</t>
  </si>
  <si>
    <t>Rúrové vedenie</t>
  </si>
  <si>
    <t>13</t>
  </si>
  <si>
    <t>812441121</t>
  </si>
  <si>
    <t>Montáž potrubia z hrdlových betónových rúr v otvorenom výkope v sklone do 20 % z rúr TBP tesnených konop. povrazcom a cement. maltou MC 10 DN 600 mm</t>
  </si>
  <si>
    <t>-2022028746</t>
  </si>
  <si>
    <t>15,0</t>
  </si>
  <si>
    <t>14</t>
  </si>
  <si>
    <t>974049165</t>
  </si>
  <si>
    <t>Vysekanie rýh v betónových stenách do hĺbky 150 mm a šírky do 200 mm -0,066 t</t>
  </si>
  <si>
    <t>509991242</t>
  </si>
  <si>
    <t xml:space="preserve">1,0" vysekanie potrubia zo stien výpustného a výtokového objektu </t>
  </si>
  <si>
    <t>15</t>
  </si>
  <si>
    <t>981512114</t>
  </si>
  <si>
    <t>Demolácia konštrukcií objektov, vykonávaná iným spôsobom z betónu prostého alebo muriva kamenného na zo železobetónu -2,410 t</t>
  </si>
  <si>
    <t>-1972866730</t>
  </si>
  <si>
    <t>3,61" demolácia existujúceho betonového potrubia</t>
  </si>
  <si>
    <t>99</t>
  </si>
  <si>
    <t>Presun hmôt HSV</t>
  </si>
  <si>
    <t>16</t>
  </si>
  <si>
    <t>998982123</t>
  </si>
  <si>
    <t>Presun hmôt na demoláciu objektov (801 až 803, 811 až 815) bez obmedzenia vykonávanú iným spôsobom výšky do 21 m</t>
  </si>
  <si>
    <t>1455089470</t>
  </si>
  <si>
    <t>2019-05.1.4 - Rybník č. 1 Schodisko</t>
  </si>
  <si>
    <t>1702471117</t>
  </si>
  <si>
    <t xml:space="preserve">4,20" podkladový a výplnový betón </t>
  </si>
  <si>
    <t>-330079804</t>
  </si>
  <si>
    <t>6,50"beton schodišta STN EN 206-1 C30/37-XC2,XD2, XF3(SK)-CL, 0,4-Dmax16-S3 max priesak 50 mm podľa STN EN 12390-8</t>
  </si>
  <si>
    <t>1241705832</t>
  </si>
  <si>
    <t>16,80"dobetonovanie stien</t>
  </si>
  <si>
    <t>4,15" podkladového betonu</t>
  </si>
  <si>
    <t>589281497</t>
  </si>
  <si>
    <t>1333727218</t>
  </si>
  <si>
    <t>39,20*1,05</t>
  </si>
  <si>
    <t>961043111</t>
  </si>
  <si>
    <t>Búranie základov alebo vybúranie otvorov prierezovej plochy nad 4 m2 v základoch, z betónu prostého alebo preloženého kameňom -2,200 t</t>
  </si>
  <si>
    <t>-1166145632</t>
  </si>
  <si>
    <t>2,55" búrannie jestvujúceho schodiska</t>
  </si>
  <si>
    <t>2019-05.1.5 - Rybník č. 1 Výtokové krídla výpustného objektu  a lovisko</t>
  </si>
  <si>
    <t xml:space="preserve">    4 - Vodorovné konštrukcie</t>
  </si>
  <si>
    <t>273362516</t>
  </si>
  <si>
    <t>Dodatočné vystužovanie konštrukcií betónových betonárskou oceľou, chemickou injektážnou kotvou VME, priemer výstuže D 16 mm -0,00001 t</t>
  </si>
  <si>
    <t>cm</t>
  </si>
  <si>
    <t>1510122141</t>
  </si>
  <si>
    <t>27*0,25*100"kotva  27 ks, tyč fí 16 mm, dlžka 0,5m</t>
  </si>
  <si>
    <t>327361016</t>
  </si>
  <si>
    <t>Výstuž múrov a valov priemeru nad 12 mm, z ocele 10 505</t>
  </si>
  <si>
    <t>1709400594</t>
  </si>
  <si>
    <t>27*0,5*1,584*0,001"kotvy 27 ks, fí 16</t>
  </si>
  <si>
    <t>278648020</t>
  </si>
  <si>
    <t xml:space="preserve">2,50"nadbetonovanie oporných krídel </t>
  </si>
  <si>
    <t>-1839026891</t>
  </si>
  <si>
    <t>11,90"dobetonovanie kridel</t>
  </si>
  <si>
    <t>-1057925167</t>
  </si>
  <si>
    <t>11,90"dobetonovanie stien</t>
  </si>
  <si>
    <t>311361821</t>
  </si>
  <si>
    <t>Výstuž nadzákladových múrov nosných, výplňových, obkladových, pôjdových, štítových, poprsných, z betonárskej ocele 10505</t>
  </si>
  <si>
    <t>-615758341</t>
  </si>
  <si>
    <t xml:space="preserve">200,0*0,001"viazaná výstuž B500A </t>
  </si>
  <si>
    <t>Vodorovné konštrukcie</t>
  </si>
  <si>
    <t>461921111</t>
  </si>
  <si>
    <t>Osadenie pätky pre dlažbu z prefabrikovaných dielcov, hmotnosti jednotlivo do 60 kg</t>
  </si>
  <si>
    <t>1779442737</t>
  </si>
  <si>
    <t>62,0</t>
  </si>
  <si>
    <t>TBM 50-8</t>
  </si>
  <si>
    <t>Pridlažba betónová TBM 50-8, PREFA SUČANY</t>
  </si>
  <si>
    <t>-574505570</t>
  </si>
  <si>
    <t xml:space="preserve">62"Nová pochôdzna plocha </t>
  </si>
  <si>
    <t>1041897782</t>
  </si>
  <si>
    <t xml:space="preserve">2,4" búrannie betónovej pochôdznej plochy okolo loviska </t>
  </si>
  <si>
    <t>999281111</t>
  </si>
  <si>
    <t>Presun hmôt pre opravy a údržbu objektov v odb. 801, 803, 811, 812 opravy a údržba doterajších objektov vrátane vonkajších plášťov výšky do 25 m</t>
  </si>
  <si>
    <t>842799095</t>
  </si>
  <si>
    <t>2019-05.1.6 - Rybník č. 1 Bezpečnostný priepad</t>
  </si>
  <si>
    <t>114203202</t>
  </si>
  <si>
    <t>Očistenie lomového kameňa alebo betónových tvárnic získaných pri rozoberaní dlažieb, zahádzok, rovnanín alebo sústreďovacích stavieb od malty</t>
  </si>
  <si>
    <t>CS CENEKON 2017 01</t>
  </si>
  <si>
    <t>-1589215252</t>
  </si>
  <si>
    <t xml:space="preserve">26,8" pôvodné kamenné obloženie rozobraté na dalšie použitie </t>
  </si>
  <si>
    <t>114203301</t>
  </si>
  <si>
    <t>Triedenie lomového kameňa alebo betónových tvárnic získaných pri rozoberaní dlažieb, zasypávok, rovnanín a sústreďovacích stavieb podľa druhu, veľkosti alebo tvaru</t>
  </si>
  <si>
    <t>-550129763</t>
  </si>
  <si>
    <t>122202201</t>
  </si>
  <si>
    <t>Odkopávky a prekopávky nezapažené pre cesty s premiestením výkopku v priečnych prof. na vzdial. do 15 m alebo s naložením na dopravný prostriedok, v hornine 3 do 100 m3</t>
  </si>
  <si>
    <t>-1474682179</t>
  </si>
  <si>
    <t xml:space="preserve">18,30"výkop  preočistenie podkladu </t>
  </si>
  <si>
    <t>-1000135123</t>
  </si>
  <si>
    <t xml:space="preserve">9,00" podkladový a výplnový betón </t>
  </si>
  <si>
    <t>1056434741</t>
  </si>
  <si>
    <t>40,50"beton kotviaceho bloku  STN EN 206-1 C30/37-XC2,XD2, XF3(SK)-CL, 0,4-Dmax16-S3 max priesak 50 mm podľa STN EN 12390-8</t>
  </si>
  <si>
    <t>262601096</t>
  </si>
  <si>
    <t>14,90"debenie čela</t>
  </si>
  <si>
    <t>-1533169611</t>
  </si>
  <si>
    <t>1906334728</t>
  </si>
  <si>
    <t>193,00*1,05</t>
  </si>
  <si>
    <t>919735126</t>
  </si>
  <si>
    <t>Rezanie existujúceho betónového krytu alebo podkladu hĺbky nad 250 do 300 mm</t>
  </si>
  <si>
    <t>-2067396687</t>
  </si>
  <si>
    <t>24,0" odrezanie pozdlž bez priepadu   na šírku 3,0 m</t>
  </si>
  <si>
    <t>960211251</t>
  </si>
  <si>
    <t>Búranie konštrukcií vodných stavieb s naložením vybúraných hmôt a sutiny na dopravný prostriedok alebo s odprataním na hromady do vzdialenosti 20 m murovaných z kameňa alebo z tehál, dlažieb z kameňa, prostého alebo prekladaného betónu a asfaltobetónu     -2,650 t</t>
  </si>
  <si>
    <t>1394281955</t>
  </si>
  <si>
    <t xml:space="preserve">26,8"vybúranie časti priepadovej plochy  v šírke 3,0 m  po celej dlžke </t>
  </si>
  <si>
    <t>2019-05-1.7 - Rybník č. 1 Bočné múry bezpečnostného priepadu</t>
  </si>
  <si>
    <t>-420856335</t>
  </si>
  <si>
    <t xml:space="preserve">18,0" pôvodné kamenné obloženie rozobraté na dalšie použitie </t>
  </si>
  <si>
    <t>1403197593</t>
  </si>
  <si>
    <t xml:space="preserve">18" pôvodné kamenné obloženie rozobraté na dalšie použitie </t>
  </si>
  <si>
    <t>-776567963</t>
  </si>
  <si>
    <t xml:space="preserve">8,7"výkop </t>
  </si>
  <si>
    <t>-1156999375</t>
  </si>
  <si>
    <t xml:space="preserve">2,40" podkladový a výplnový betón </t>
  </si>
  <si>
    <t>1463695856</t>
  </si>
  <si>
    <t>27,90"beton bočných múrov STN EN 206-1 C30/37-XC2,XD2, XF3(SK)-CL, 0,4-Dmax16-S3 max priesak 50 mm podľa STN EN 12390-8</t>
  </si>
  <si>
    <t xml:space="preserve">9,20" dobetonovanie </t>
  </si>
  <si>
    <t>1230977709</t>
  </si>
  <si>
    <t>51,0"debenie čela</t>
  </si>
  <si>
    <t>-1841456385</t>
  </si>
  <si>
    <t>1200159766</t>
  </si>
  <si>
    <t>93,50*1,05</t>
  </si>
  <si>
    <t>452067367</t>
  </si>
  <si>
    <t xml:space="preserve">18,0"vybúranie bočných sklonov </t>
  </si>
  <si>
    <t>979081111</t>
  </si>
  <si>
    <t>Odvoz sutiny a vybúraných hmôt na skládku do 1 km</t>
  </si>
  <si>
    <t>-330365475</t>
  </si>
  <si>
    <t>2019-05.2 - Rybník č. 2</t>
  </si>
  <si>
    <t>2019-05.2.1 - Rybník č. 2 Úpravy hrádze zemné práce, nadvýšenie, opevnenie</t>
  </si>
  <si>
    <t>304431211</t>
  </si>
  <si>
    <t>184,83" odhumusovanie hr. 0,2 m/ vzdušný svah, koruna, zaviazania/</t>
  </si>
  <si>
    <t>-1565092431</t>
  </si>
  <si>
    <t>88,50"odstránenie nevh.mat. a zvyškov kamenn.opev. návod. svahu hrádze</t>
  </si>
  <si>
    <t>1904783814</t>
  </si>
  <si>
    <t>276,43"výkop hrádza  odkop pre opevnenie a odkop pre pláň násypu</t>
  </si>
  <si>
    <t>41,75" výkop pre zámok tesneia  na korune</t>
  </si>
  <si>
    <t xml:space="preserve">380,62" výkop pre predpolie a a zámok tesniacej fólie  na predpolí </t>
  </si>
  <si>
    <t>-345239553</t>
  </si>
  <si>
    <t>163,80*1,7"Podsyp pod opevneie svahu a pod stabilizačnou pätou hr. 0,2m fr. 16-32 mm</t>
  </si>
  <si>
    <t>70,90*1,7"podsyp pod zásyp predpolia  hr. 0,15 m , fr. 16-32 mm</t>
  </si>
  <si>
    <t>-1373123372</t>
  </si>
  <si>
    <t xml:space="preserve">487,0*0,55*2,2"Kamenné opevnenie , hr. 0,4 až 0,55 m  min zrno 50 kg s urovnaním líca a vyklinovaním </t>
  </si>
  <si>
    <t>2139197647</t>
  </si>
  <si>
    <t>386,13"násyp hrádze a bočných zaviazaní</t>
  </si>
  <si>
    <t>25,0" násyp vjazdu na hrádzu</t>
  </si>
  <si>
    <t>10298343</t>
  </si>
  <si>
    <t>163,80" podsyp pod opevneie na svahu a pod stabilizačnou pätou hrúbky 0,2m fr.16-32 mm</t>
  </si>
  <si>
    <t>70,90"podsyp pod zásyp predpolia hr. 0,15 m , fr. 16-32 mm</t>
  </si>
  <si>
    <t>1601892357</t>
  </si>
  <si>
    <t>174,48 "predpolie  pôvodný materiál vytriedený</t>
  </si>
  <si>
    <t>51,20"zámok fólie na predpolí</t>
  </si>
  <si>
    <t xml:space="preserve">41,75" zámok fólie na korune hrádze </t>
  </si>
  <si>
    <t>676785769</t>
  </si>
  <si>
    <t>135,10"Zahumusovanie na korune hrádze</t>
  </si>
  <si>
    <t>1248177606</t>
  </si>
  <si>
    <t>262,0" svahovanie vzdušný svah</t>
  </si>
  <si>
    <t>-1947660547</t>
  </si>
  <si>
    <t xml:space="preserve">42,20" zahumusovanie vzdušného svahu hrádze </t>
  </si>
  <si>
    <t>956984385</t>
  </si>
  <si>
    <t>42,20"vzdušný svah</t>
  </si>
  <si>
    <t>135,10" koruna hrádze</t>
  </si>
  <si>
    <t>2019-05.2.2 - Rybník č. 2 Tesnenie hrádze</t>
  </si>
  <si>
    <t>244382724</t>
  </si>
  <si>
    <t>53,0*1,05" poplastovaný plech RŠ 100</t>
  </si>
  <si>
    <t>1967124143</t>
  </si>
  <si>
    <t xml:space="preserve">265" Kotvenie poplastovaného plechu  po 20 cm </t>
  </si>
  <si>
    <t>-1564872239</t>
  </si>
  <si>
    <t>3370,0*1,05" Geotextilia PP, 300g/m2</t>
  </si>
  <si>
    <t>322893906</t>
  </si>
  <si>
    <t xml:space="preserve">1616*1,05" Fatrafol 803/VS žlto čierna </t>
  </si>
  <si>
    <t>-313070043</t>
  </si>
  <si>
    <t xml:space="preserve">21,20" penetračný náter pás šírky 0,4 m </t>
  </si>
  <si>
    <t>-837146061</t>
  </si>
  <si>
    <t>1965429747</t>
  </si>
  <si>
    <t xml:space="preserve">30,0*0,3" 30 percent bet. plochy sa opraví </t>
  </si>
  <si>
    <t>-525518923</t>
  </si>
  <si>
    <t xml:space="preserve">30,0"čistenie betonovych plôch tlakovou vodou </t>
  </si>
  <si>
    <t xml:space="preserve">2019-05.2.3 - Rybník č. 2 Oprava odvádzacieho potrubia </t>
  </si>
  <si>
    <t>131379400</t>
  </si>
  <si>
    <t>41302943</t>
  </si>
  <si>
    <t>-372643086</t>
  </si>
  <si>
    <t xml:space="preserve">187,00" výkop pre odvádzacie  potrubie a jeho odstránenie </t>
  </si>
  <si>
    <t>2097763277</t>
  </si>
  <si>
    <t>166,0"zásyp odvádzacieho potrubia</t>
  </si>
  <si>
    <t>-1853377863</t>
  </si>
  <si>
    <t>1,80" podkladový betón hr. 0,1 m</t>
  </si>
  <si>
    <t>1649075784</t>
  </si>
  <si>
    <t>18"ks</t>
  </si>
  <si>
    <t>-441378099</t>
  </si>
  <si>
    <t>990791814</t>
  </si>
  <si>
    <t>-2076696509</t>
  </si>
  <si>
    <t>1674207928</t>
  </si>
  <si>
    <t>0,90" dobetonovanie stien výpustného a výtokového objektu</t>
  </si>
  <si>
    <t>-1480404452</t>
  </si>
  <si>
    <t>2,73"obetonovanie potrubia</t>
  </si>
  <si>
    <t>27,00" podkladového betonu</t>
  </si>
  <si>
    <t>1518125187</t>
  </si>
  <si>
    <t>393025298</t>
  </si>
  <si>
    <t>942478357</t>
  </si>
  <si>
    <t xml:space="preserve">0,9" vysekanie potrubia zo stien výpustného a výtokového objektu </t>
  </si>
  <si>
    <t>-1885151906</t>
  </si>
  <si>
    <t>3,5" demolácia existujúceho betonového potrubia</t>
  </si>
  <si>
    <t>-675998262</t>
  </si>
  <si>
    <t xml:space="preserve">2019-05.2.4 - Rybník č. 4 Schodisko </t>
  </si>
  <si>
    <t>-56309440</t>
  </si>
  <si>
    <t xml:space="preserve">4,10" podkladový a výplnový betón </t>
  </si>
  <si>
    <t>-1424388078</t>
  </si>
  <si>
    <t>6,25"beton schodišta STN EN 206-1 C30/37-XC2,XD2, XF3(SK)-CL, 0,4-Dmax16-S3 max priesak 50 mm podľa STN EN 12390-8</t>
  </si>
  <si>
    <t>-113225718</t>
  </si>
  <si>
    <t>16,40"dobetonovanie stien</t>
  </si>
  <si>
    <t>4,0" podkladového betonu</t>
  </si>
  <si>
    <t>-614147328</t>
  </si>
  <si>
    <t>167223614</t>
  </si>
  <si>
    <t>38,00*1,05</t>
  </si>
  <si>
    <t>1291772693</t>
  </si>
  <si>
    <t>2,5" búrannie jestvujúceho schodiska</t>
  </si>
  <si>
    <t>2019-05.2.5 - Rybník č. 2 Výtokové krídla výpustného objektu a lovisko</t>
  </si>
  <si>
    <t>-2045697706</t>
  </si>
  <si>
    <t>25*0,25*100"kotva  25 ks, tyč fí 16 mm, dlžka 0,5m</t>
  </si>
  <si>
    <t>1039509730</t>
  </si>
  <si>
    <t>25*0,5*1,584*0,001"kotvy 25 ks, fí 16</t>
  </si>
  <si>
    <t>1880641307</t>
  </si>
  <si>
    <t xml:space="preserve">2,40"nadbetonovanie oporných krídel </t>
  </si>
  <si>
    <t>-1385550099</t>
  </si>
  <si>
    <t>11,50"dobetonovanie kridel</t>
  </si>
  <si>
    <t>-1047300321</t>
  </si>
  <si>
    <t>11,50"dobetonovanie stien</t>
  </si>
  <si>
    <t>134308</t>
  </si>
  <si>
    <t>-2139517976</t>
  </si>
  <si>
    <t>60,0</t>
  </si>
  <si>
    <t>-1275788797</t>
  </si>
  <si>
    <t xml:space="preserve">60"Nová pochôdzna plocha </t>
  </si>
  <si>
    <t>639696821</t>
  </si>
  <si>
    <t xml:space="preserve">2,3" búrannie betónovej pochôdznej plochy okolo loviska </t>
  </si>
  <si>
    <t>-657485500</t>
  </si>
  <si>
    <t>2019-05.2.6 - Rybník č. 2 Bezpečnostný priepad</t>
  </si>
  <si>
    <t>-341780454</t>
  </si>
  <si>
    <t xml:space="preserve">26,0" pôvodné kamenné obloženie rozobraté na dalšie použitie </t>
  </si>
  <si>
    <t>44116707</t>
  </si>
  <si>
    <t xml:space="preserve">26" pôvodné kamenné obloženie rozobraté na dalšie použitie </t>
  </si>
  <si>
    <t>-919051799</t>
  </si>
  <si>
    <t xml:space="preserve">17,50"výkop  preočistenie podkladu </t>
  </si>
  <si>
    <t>947461156</t>
  </si>
  <si>
    <t xml:space="preserve">8,80" podkladový a výplnový betón </t>
  </si>
  <si>
    <t>-1675368271</t>
  </si>
  <si>
    <t>39,30"beton kotviaceho bloku  STN EN 206-1 C30/37-XC2,XD2, XF3(SK)-CL, 0,4-Dmax16-S3 max priesak 50 mm podľa STN EN 12390-8</t>
  </si>
  <si>
    <t>-1324638624</t>
  </si>
  <si>
    <t>14,50"debenie čela</t>
  </si>
  <si>
    <t>-2104726787</t>
  </si>
  <si>
    <t>-1804369882</t>
  </si>
  <si>
    <t>188,00*1,05</t>
  </si>
  <si>
    <t>164116800</t>
  </si>
  <si>
    <t>-305985119</t>
  </si>
  <si>
    <t xml:space="preserve">26,0"vybúranie časti priepadovej plochy  v šírke 3,0 m  po celej dlžke </t>
  </si>
  <si>
    <t>2019-05.2.7 - Rybník č. 2 Bočné múry bezpečnostného priepadu</t>
  </si>
  <si>
    <t>-1864039128</t>
  </si>
  <si>
    <t>1764038754</t>
  </si>
  <si>
    <t>-1306726632</t>
  </si>
  <si>
    <t>-647102101</t>
  </si>
  <si>
    <t>1420352766</t>
  </si>
  <si>
    <t>1773179484</t>
  </si>
  <si>
    <t>1865851611</t>
  </si>
  <si>
    <t>1758737967</t>
  </si>
  <si>
    <t>-1466992901</t>
  </si>
  <si>
    <t>-222662986</t>
  </si>
  <si>
    <t>2019-05.3 - Rybník č.3</t>
  </si>
  <si>
    <t>2019-05.3.1 - Rybník č. 3 Úpravy hrádze zemné práce, nadvýšenie a opevnenie</t>
  </si>
  <si>
    <t>-670550972</t>
  </si>
  <si>
    <t>227202305</t>
  </si>
  <si>
    <t>88,00"odstránenie nevh.mat. a zvyškov kamenn.opev. návod. svahu hrádze</t>
  </si>
  <si>
    <t>-44849244</t>
  </si>
  <si>
    <t>111,00"výkop hrádza  odkop pre opevnenie a odkop pre pláň násypu</t>
  </si>
  <si>
    <t>38,64" výkop pre zámok tesneia  na korune</t>
  </si>
  <si>
    <t xml:space="preserve">247,50" výkop pre predpolie a a zámok tesniacej fólie  na predpolí </t>
  </si>
  <si>
    <t>2051776512</t>
  </si>
  <si>
    <t>104,50*1,7"Podsyp pod opevneie svahu a pod stabilizačnou pätou hr. 0,2m fr. 16-32 mm</t>
  </si>
  <si>
    <t>50,50*1,7"podsyp pod zásyp predpolia  hr. 0,15 m , fr. 16-32 mm</t>
  </si>
  <si>
    <t>699979098</t>
  </si>
  <si>
    <t xml:space="preserve">315,0*0,55*2,2"Kamenné opevnenie , hr. 0,4 až 0,55 m  min zrno 50 kg s urovnaním líca a vyklinovaním </t>
  </si>
  <si>
    <t>899563759</t>
  </si>
  <si>
    <t>223,0"násyp hrádze a bočných zaviazaní</t>
  </si>
  <si>
    <t>14,0" násyp vjazdu na hrádzu</t>
  </si>
  <si>
    <t>-2141563845</t>
  </si>
  <si>
    <t>104,50" podsyp pod opevneie na svahu a pod stabilizačnou pätou hrúbky 0,2m fr.16-32 mm</t>
  </si>
  <si>
    <t>50,50"podsyp pod zásyp predpolia hr. 0,15 m , fr. 16-32 mm</t>
  </si>
  <si>
    <t>199826334</t>
  </si>
  <si>
    <t>91,0 "predpolie  pôvodný materiál vytriedený</t>
  </si>
  <si>
    <t>44,50"zámok fólie na predpolí</t>
  </si>
  <si>
    <t xml:space="preserve">39,50" zámok fólie na korune hrádze </t>
  </si>
  <si>
    <t>-744190908</t>
  </si>
  <si>
    <t>80,50"Zahumusovanie na korune hrádze</t>
  </si>
  <si>
    <t>1144597846</t>
  </si>
  <si>
    <t>160,50" svahovanie vzdušný svah</t>
  </si>
  <si>
    <t>1092933819</t>
  </si>
  <si>
    <t xml:space="preserve">26,50" zahumusovanie vzdušného svahu hrádze </t>
  </si>
  <si>
    <t>1016820701</t>
  </si>
  <si>
    <t>26,50"vzdušný svah</t>
  </si>
  <si>
    <t>80,50" koruna hrádze</t>
  </si>
  <si>
    <t xml:space="preserve">2019-05.3.2 - Rybník č. 3 Tesnenie hrádze  </t>
  </si>
  <si>
    <t>-3552379</t>
  </si>
  <si>
    <t>50,0*1,05" poplastovaný plech RŠ 100</t>
  </si>
  <si>
    <t>-122599054</t>
  </si>
  <si>
    <t xml:space="preserve">250" Kotvenie poplastovaného plechu  po 20 cm </t>
  </si>
  <si>
    <t>336778208</t>
  </si>
  <si>
    <t>2200*1,05" Geotextilia PP, 300g/m2</t>
  </si>
  <si>
    <t>145517616</t>
  </si>
  <si>
    <t xml:space="preserve">1100*1,05" Fatrafol 803/VS žlto čierna </t>
  </si>
  <si>
    <t>54910710</t>
  </si>
  <si>
    <t xml:space="preserve">20,0" penetračný náter pás šírky 0,4 m </t>
  </si>
  <si>
    <t>-577726181</t>
  </si>
  <si>
    <t>1113176354</t>
  </si>
  <si>
    <t xml:space="preserve">25,0*0,3" 30 percent bet. plochy sa opraví </t>
  </si>
  <si>
    <t>-1938812668</t>
  </si>
  <si>
    <t xml:space="preserve">25,0"čistenie betonovych plôch tlakovou vodou </t>
  </si>
  <si>
    <t xml:space="preserve">2019-05.3.3 - Rybník č. 3 Oprava odvádzacieho potrubia </t>
  </si>
  <si>
    <t>1393673689</t>
  </si>
  <si>
    <t>1131626840</t>
  </si>
  <si>
    <t>11"obtokové potrubie DN 400 počas výstavby 32,0m</t>
  </si>
  <si>
    <t>574534686</t>
  </si>
  <si>
    <t xml:space="preserve">262,50" výkop pre odvádzacie  potrubie a jeho odstránenie </t>
  </si>
  <si>
    <t>-5348459</t>
  </si>
  <si>
    <t>216,50"zásyp odvádzacieho potrubia</t>
  </si>
  <si>
    <t>293720280</t>
  </si>
  <si>
    <t>5,70" podkladový betón hr 0,1 m</t>
  </si>
  <si>
    <t>-2044651975</t>
  </si>
  <si>
    <t>46</t>
  </si>
  <si>
    <t>-601253409</t>
  </si>
  <si>
    <t>15"</t>
  </si>
  <si>
    <t>-1629792400</t>
  </si>
  <si>
    <t>113,50*1,05</t>
  </si>
  <si>
    <t>-1069142557</t>
  </si>
  <si>
    <t>-615578506</t>
  </si>
  <si>
    <t>22,50"Obetonovanie potrubia STN EN 206-1 C30/37-XC2,XD2, XF3(SK)-CL, 0,4-Dmax16-63 max priesak 50 mm podľa STN EN 12390-8</t>
  </si>
  <si>
    <t>1,80" dobetonovanie stien výpustného a výtokového objektu</t>
  </si>
  <si>
    <t>-1115486327</t>
  </si>
  <si>
    <t>3,9"dobetonovanie stien</t>
  </si>
  <si>
    <t>45,0"obetonovanie potrubia</t>
  </si>
  <si>
    <t>7,15" podkladového betonu</t>
  </si>
  <si>
    <t>-723858138</t>
  </si>
  <si>
    <t>723962893</t>
  </si>
  <si>
    <t>36,90</t>
  </si>
  <si>
    <t>-1127693576</t>
  </si>
  <si>
    <t xml:space="preserve">2,0" vysekanie potrubia zo stien výpustného a výtokového objektu </t>
  </si>
  <si>
    <t>-615279461</t>
  </si>
  <si>
    <t>8,5" demolácia existujúceho betonového potrubia</t>
  </si>
  <si>
    <t>-844275642</t>
  </si>
  <si>
    <t>2019-05.3.4 - Rybník č. 3 Schodisko</t>
  </si>
  <si>
    <t>1267170140</t>
  </si>
  <si>
    <t xml:space="preserve">4,00" podkladový a výplnový betón </t>
  </si>
  <si>
    <t>1760721214</t>
  </si>
  <si>
    <t>6,63"beton schodišta STN EN 206-1 C30/37-XC2,XD2, XF3(SK)-CL, 0,4-Dmax16-S3 max priesak 50 mm podľa STN EN 12390-8</t>
  </si>
  <si>
    <t>-1403038419</t>
  </si>
  <si>
    <t>14,50"dobetonovanie stien</t>
  </si>
  <si>
    <t>4,3" podkladového betonu</t>
  </si>
  <si>
    <t>-1134722387</t>
  </si>
  <si>
    <t>-1403776031</t>
  </si>
  <si>
    <t>40,50*1,05</t>
  </si>
  <si>
    <t>2133891961</t>
  </si>
  <si>
    <t>2019-05.3.5 - Rybník č. 3 Výtokové krídla výpustného objektu a lovisko</t>
  </si>
  <si>
    <t>-331489775</t>
  </si>
  <si>
    <t>1822602170</t>
  </si>
  <si>
    <t>25*0,55*1,584*0,001"kotvy 25 ks, fí 16</t>
  </si>
  <si>
    <t>-299236287</t>
  </si>
  <si>
    <t xml:space="preserve">3,4"nadbetonovanie oporných krídel </t>
  </si>
  <si>
    <t>-274207970</t>
  </si>
  <si>
    <t>11,30"dobetonovanie kridel</t>
  </si>
  <si>
    <t>754547290</t>
  </si>
  <si>
    <t>11,30"dobetonovanie stien</t>
  </si>
  <si>
    <t>-343394132</t>
  </si>
  <si>
    <t xml:space="preserve">272,0*0,001"viazaná výstuž B500A </t>
  </si>
  <si>
    <t>-22843328</t>
  </si>
  <si>
    <t>1302474587</t>
  </si>
  <si>
    <t xml:space="preserve">56"Nová pochôdzna plocha </t>
  </si>
  <si>
    <t>-1250901658</t>
  </si>
  <si>
    <t xml:space="preserve">2,2" búrannie betónovej pochôdznej plochy okolo loviska </t>
  </si>
  <si>
    <t>-203744902</t>
  </si>
  <si>
    <t>2019-05.3.6 - Rybník č. 3 Bezpečnostný priepad</t>
  </si>
  <si>
    <t>-332428131</t>
  </si>
  <si>
    <t xml:space="preserve">23,0" pôvodné kamenné obloženie rozobraté na dalšie použitie </t>
  </si>
  <si>
    <t>-1088214196</t>
  </si>
  <si>
    <t xml:space="preserve">23" pôvodné kamenné obloženie rozobraté na dalšie použitie </t>
  </si>
  <si>
    <t>1436414100</t>
  </si>
  <si>
    <t xml:space="preserve">15,40"výkop  preočistenie podkladu </t>
  </si>
  <si>
    <t>-383225283</t>
  </si>
  <si>
    <t xml:space="preserve">7,80" podkladový a výplnový betón </t>
  </si>
  <si>
    <t>-2009318162</t>
  </si>
  <si>
    <t>34,70"beton kotviaceho bloku  STN EN 206-1 C30/37-XC2,XD2, XF3(SK)-CL, 0,4-Dmax16-S3 max priesak 50 mm podľa STN EN 12390-8</t>
  </si>
  <si>
    <t>-648902515</t>
  </si>
  <si>
    <t>12,70"debenie čela</t>
  </si>
  <si>
    <t>-909086271</t>
  </si>
  <si>
    <t>-658141651</t>
  </si>
  <si>
    <t>166,50*1,05</t>
  </si>
  <si>
    <t>807535223</t>
  </si>
  <si>
    <t>21,0" odrezanie pozdlž bez priepadu   na šírku 3,0 m</t>
  </si>
  <si>
    <t>-695109853</t>
  </si>
  <si>
    <t xml:space="preserve">23,0"vybúranie časti priepadovej plochy  v šírke 3,0 m  po celej dlžke </t>
  </si>
  <si>
    <t xml:space="preserve">2019-05.3.7 - Rybník č. 3 Bočné múry bezpečnostného priepadu </t>
  </si>
  <si>
    <t>633888151</t>
  </si>
  <si>
    <t>-1874215873</t>
  </si>
  <si>
    <t>-1160053815</t>
  </si>
  <si>
    <t>-1647446827</t>
  </si>
  <si>
    <t>1395547538</t>
  </si>
  <si>
    <t>632692644</t>
  </si>
  <si>
    <t>1795901489</t>
  </si>
  <si>
    <t>-1503261823</t>
  </si>
  <si>
    <t>-1155267679</t>
  </si>
  <si>
    <t>372410386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</si>
</sst>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7" fillId="0" borderId="0" applyNumberFormat="0" applyFill="0" applyBorder="0" applyAlignment="0" applyProtection="0"/>
  </cellStyleXfs>
  <cellXfs count="30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18"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6"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19" fillId="0" borderId="14"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5"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3"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7" fillId="0" borderId="14"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5" xfId="0" applyNumberFormat="1" applyFont="1" applyBorder="1" applyAlignment="1" applyProtection="1">
      <alignment vertical="center"/>
    </xf>
    <xf numFmtId="0" fontId="5" fillId="0" borderId="0" xfId="0" applyFont="1" applyAlignment="1">
      <alignment horizontal="left" vertical="center"/>
    </xf>
    <xf numFmtId="0" fontId="28" fillId="0" borderId="0" xfId="1" applyFont="1" applyAlignment="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1" fillId="0" borderId="19" xfId="0" applyNumberFormat="1" applyFont="1" applyBorder="1" applyAlignment="1" applyProtection="1">
      <alignment vertical="center"/>
    </xf>
    <xf numFmtId="4" fontId="1" fillId="0" borderId="20" xfId="0" applyNumberFormat="1" applyFont="1" applyBorder="1" applyAlignment="1" applyProtection="1">
      <alignment vertical="center"/>
    </xf>
    <xf numFmtId="166" fontId="1" fillId="0" borderId="20" xfId="0" applyNumberFormat="1" applyFont="1" applyBorder="1" applyAlignment="1" applyProtection="1">
      <alignment vertical="center"/>
    </xf>
    <xf numFmtId="4" fontId="1"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8"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6" fillId="0" borderId="0" xfId="0" applyFont="1" applyAlignment="1" applyProtection="1">
      <alignment horizontal="left" vertical="center"/>
    </xf>
    <xf numFmtId="0" fontId="6" fillId="0" borderId="0" xfId="0" applyFont="1" applyAlignment="1" applyProtection="1">
      <alignment vertical="center"/>
      <protection locked="0"/>
    </xf>
    <xf numFmtId="167" fontId="6" fillId="0" borderId="0" xfId="0" applyNumberFormat="1" applyFont="1" applyAlignment="1" applyProtection="1"/>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21" fillId="4" borderId="0" xfId="0" applyFont="1" applyFill="1" applyAlignment="1" applyProtection="1">
      <alignment horizontal="center" vertical="center" wrapText="1"/>
    </xf>
    <xf numFmtId="0" fontId="0" fillId="0" borderId="3" xfId="0" applyFont="1" applyBorder="1" applyAlignment="1">
      <alignment horizontal="center" vertical="center" wrapText="1"/>
    </xf>
    <xf numFmtId="167" fontId="23"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167"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Alignment="1" applyProtection="1">
      <alignment horizontal="left"/>
    </xf>
    <xf numFmtId="167" fontId="7" fillId="0" borderId="0" xfId="0" applyNumberFormat="1" applyFont="1" applyAlignment="1" applyProtection="1"/>
    <xf numFmtId="0" fontId="21" fillId="0" borderId="22" xfId="0" applyFont="1" applyBorder="1" applyAlignment="1" applyProtection="1">
      <alignment horizontal="center" vertical="center"/>
    </xf>
    <xf numFmtId="49" fontId="21" fillId="0" borderId="22" xfId="0" applyNumberFormat="1"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2" xfId="0" applyFont="1" applyBorder="1" applyAlignment="1" applyProtection="1">
      <alignment horizontal="center" vertical="center" wrapText="1"/>
    </xf>
    <xf numFmtId="167" fontId="21" fillId="0" borderId="22" xfId="0" applyNumberFormat="1" applyFont="1" applyBorder="1" applyAlignment="1" applyProtection="1">
      <alignment vertical="center"/>
    </xf>
    <xf numFmtId="167" fontId="21" fillId="2" borderId="22" xfId="0" applyNumberFormat="1" applyFont="1" applyFill="1" applyBorder="1" applyAlignment="1" applyProtection="1">
      <alignment vertical="center"/>
      <protection locked="0"/>
    </xf>
    <xf numFmtId="0" fontId="22" fillId="2" borderId="14"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5"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167"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167" fontId="35" fillId="2" borderId="22" xfId="0" applyNumberFormat="1" applyFont="1" applyFill="1" applyBorder="1" applyAlignment="1" applyProtection="1">
      <alignment vertical="center"/>
      <protection locked="0"/>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0" fillId="0" borderId="14" xfId="0" applyFont="1" applyBorder="1" applyAlignment="1" applyProtection="1">
      <alignment vertical="center"/>
    </xf>
    <xf numFmtId="0" fontId="0" fillId="2" borderId="22" xfId="0" applyFont="1" applyFill="1" applyBorder="1" applyAlignment="1" applyProtection="1">
      <alignment horizontal="center" vertical="center"/>
      <protection locked="0"/>
    </xf>
    <xf numFmtId="49" fontId="0" fillId="2" borderId="22" xfId="0" applyNumberFormat="1"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center" vertical="center" wrapText="1"/>
      <protection locked="0"/>
    </xf>
    <xf numFmtId="167" fontId="0" fillId="2" borderId="22" xfId="0" applyNumberFormat="1" applyFont="1" applyFill="1" applyBorder="1" applyAlignment="1" applyProtection="1">
      <alignment vertical="center"/>
      <protection locked="0"/>
    </xf>
    <xf numFmtId="167" fontId="0"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0" fillId="2" borderId="22" xfId="0" applyFont="1" applyFill="1" applyBorder="1" applyAlignment="1" applyProtection="1">
      <alignment horizontal="left" vertical="center"/>
      <protection locked="0"/>
    </xf>
    <xf numFmtId="0" fontId="20" fillId="2" borderId="22" xfId="0" applyFont="1" applyFill="1" applyBorder="1" applyAlignment="1" applyProtection="1">
      <alignment horizontal="center" vertical="center"/>
      <protection locked="0"/>
    </xf>
    <xf numFmtId="0" fontId="0" fillId="0" borderId="20" xfId="0" applyFont="1" applyBorder="1" applyAlignment="1" applyProtection="1">
      <alignment vertical="center"/>
    </xf>
    <xf numFmtId="0" fontId="0" fillId="0" borderId="21" xfId="0" applyFont="1" applyBorder="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4" fontId="26" fillId="0" borderId="0" xfId="0" applyNumberFormat="1" applyFont="1" applyAlignment="1" applyProtection="1">
      <alignment vertical="center"/>
    </xf>
    <xf numFmtId="0" fontId="26" fillId="0" borderId="0" xfId="0" applyFont="1" applyAlignment="1" applyProtection="1">
      <alignment vertical="center"/>
    </xf>
    <xf numFmtId="0" fontId="29" fillId="0" borderId="0" xfId="0" applyFont="1" applyAlignment="1" applyProtection="1">
      <alignment horizontal="left" vertical="center" wrapText="1"/>
    </xf>
    <xf numFmtId="0" fontId="25" fillId="0" borderId="0" xfId="0" applyFont="1" applyAlignment="1" applyProtection="1">
      <alignment horizontal="left" vertical="center" wrapText="1"/>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21" fillId="4" borderId="7" xfId="0" applyFont="1" applyFill="1" applyBorder="1" applyAlignment="1" applyProtection="1">
      <alignment horizontal="right" vertical="center"/>
    </xf>
    <xf numFmtId="4" fontId="26" fillId="0" borderId="0" xfId="0" applyNumberFormat="1" applyFont="1" applyAlignment="1" applyProtection="1">
      <alignment horizontal="righ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20" fillId="0" borderId="14" xfId="0" applyFont="1" applyBorder="1" applyAlignment="1" applyProtection="1">
      <alignment horizontal="left" vertical="center"/>
    </xf>
    <xf numFmtId="0" fontId="20"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1" fillId="0" borderId="0" xfId="0" applyFont="1" applyAlignment="1" applyProtection="1">
      <alignment vertical="center"/>
    </xf>
    <xf numFmtId="4" fontId="17" fillId="0" borderId="0" xfId="0" applyNumberFormat="1" applyFont="1" applyAlignment="1" applyProtection="1">
      <alignment vertical="center"/>
    </xf>
    <xf numFmtId="0" fontId="15" fillId="0" borderId="0" xfId="0" applyFont="1" applyAlignment="1">
      <alignment horizontal="left" vertical="top" wrapText="1"/>
    </xf>
    <xf numFmtId="0" fontId="15" fillId="0" borderId="0" xfId="0" applyFont="1" applyAlignment="1">
      <alignment horizontal="left" vertical="center"/>
    </xf>
    <xf numFmtId="0" fontId="17" fillId="0" borderId="0" xfId="0" applyFont="1" applyAlignment="1">
      <alignment horizontal="left" vertical="center"/>
    </xf>
    <xf numFmtId="4" fontId="16" fillId="0" borderId="5" xfId="0" applyNumberFormat="1" applyFont="1" applyBorder="1" applyAlignment="1" applyProtection="1">
      <alignment vertical="center"/>
    </xf>
    <xf numFmtId="0" fontId="0" fillId="0" borderId="5" xfId="0" applyFont="1" applyBorder="1" applyAlignment="1" applyProtection="1">
      <alignment vertical="center"/>
    </xf>
    <xf numFmtId="0" fontId="0" fillId="0" borderId="0" xfId="0" applyFont="1" applyAlignment="1" applyProtection="1">
      <alignment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cellXfs>
  <cellStyles count="2">
    <cellStyle name="Hypertextové prepojenie" xfId="1" builtinId="8"/>
    <cellStyle name="Normálne"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0"/>
  <sheetViews>
    <sheetView showGridLines="0" tabSelected="1" workbookViewId="0"/>
  </sheetViews>
  <sheetFormatPr defaultRowHeight="11.2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ols>
  <sheetData>
    <row r="1" spans="1:74">
      <c r="A1" s="14" t="s">
        <v>0</v>
      </c>
      <c r="AZ1" s="14" t="s">
        <v>1</v>
      </c>
      <c r="BA1" s="14" t="s">
        <v>2</v>
      </c>
      <c r="BB1" s="14" t="s">
        <v>3</v>
      </c>
      <c r="BT1" s="14" t="s">
        <v>4</v>
      </c>
      <c r="BU1" s="14" t="s">
        <v>4</v>
      </c>
      <c r="BV1" s="14" t="s">
        <v>5</v>
      </c>
    </row>
    <row r="2" spans="1:74" ht="36.950000000000003" customHeight="1">
      <c r="AR2" s="272"/>
      <c r="AS2" s="272"/>
      <c r="AT2" s="272"/>
      <c r="AU2" s="272"/>
      <c r="AV2" s="272"/>
      <c r="AW2" s="272"/>
      <c r="AX2" s="272"/>
      <c r="AY2" s="272"/>
      <c r="AZ2" s="272"/>
      <c r="BA2" s="272"/>
      <c r="BB2" s="272"/>
      <c r="BC2" s="272"/>
      <c r="BD2" s="272"/>
      <c r="BE2" s="272"/>
      <c r="BS2" s="15" t="s">
        <v>6</v>
      </c>
      <c r="BT2" s="15" t="s">
        <v>7</v>
      </c>
    </row>
    <row r="3" spans="1:74" ht="6.95"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7</v>
      </c>
    </row>
    <row r="4" spans="1:74" ht="24.95" customHeight="1">
      <c r="B4" s="19"/>
      <c r="C4" s="20"/>
      <c r="D4" s="21" t="s">
        <v>8</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9</v>
      </c>
      <c r="BE4" s="23" t="s">
        <v>10</v>
      </c>
      <c r="BS4" s="15" t="s">
        <v>6</v>
      </c>
    </row>
    <row r="5" spans="1:74" ht="12" customHeight="1">
      <c r="B5" s="19"/>
      <c r="C5" s="20"/>
      <c r="D5" s="24" t="s">
        <v>11</v>
      </c>
      <c r="E5" s="20"/>
      <c r="F5" s="20"/>
      <c r="G5" s="20"/>
      <c r="H5" s="20"/>
      <c r="I5" s="20"/>
      <c r="J5" s="20"/>
      <c r="K5" s="284" t="s">
        <v>12</v>
      </c>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0"/>
      <c r="AQ5" s="20"/>
      <c r="AR5" s="18"/>
      <c r="BE5" s="294" t="s">
        <v>13</v>
      </c>
      <c r="BS5" s="15" t="s">
        <v>6</v>
      </c>
    </row>
    <row r="6" spans="1:74" ht="36.950000000000003" customHeight="1">
      <c r="B6" s="19"/>
      <c r="C6" s="20"/>
      <c r="D6" s="26" t="s">
        <v>14</v>
      </c>
      <c r="E6" s="20"/>
      <c r="F6" s="20"/>
      <c r="G6" s="20"/>
      <c r="H6" s="20"/>
      <c r="I6" s="20"/>
      <c r="J6" s="20"/>
      <c r="K6" s="286" t="s">
        <v>15</v>
      </c>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0"/>
      <c r="AQ6" s="20"/>
      <c r="AR6" s="18"/>
      <c r="BE6" s="295"/>
      <c r="BS6" s="15" t="s">
        <v>6</v>
      </c>
    </row>
    <row r="7" spans="1:74" ht="12" customHeight="1">
      <c r="B7" s="19"/>
      <c r="C7" s="20"/>
      <c r="D7" s="27" t="s">
        <v>16</v>
      </c>
      <c r="E7" s="20"/>
      <c r="F7" s="20"/>
      <c r="G7" s="20"/>
      <c r="H7" s="20"/>
      <c r="I7" s="20"/>
      <c r="J7" s="20"/>
      <c r="K7" s="25" t="s">
        <v>1</v>
      </c>
      <c r="L7" s="20"/>
      <c r="M7" s="20"/>
      <c r="N7" s="20"/>
      <c r="O7" s="20"/>
      <c r="P7" s="20"/>
      <c r="Q7" s="20"/>
      <c r="R7" s="20"/>
      <c r="S7" s="20"/>
      <c r="T7" s="20"/>
      <c r="U7" s="20"/>
      <c r="V7" s="20"/>
      <c r="W7" s="20"/>
      <c r="X7" s="20"/>
      <c r="Y7" s="20"/>
      <c r="Z7" s="20"/>
      <c r="AA7" s="20"/>
      <c r="AB7" s="20"/>
      <c r="AC7" s="20"/>
      <c r="AD7" s="20"/>
      <c r="AE7" s="20"/>
      <c r="AF7" s="20"/>
      <c r="AG7" s="20"/>
      <c r="AH7" s="20"/>
      <c r="AI7" s="20"/>
      <c r="AJ7" s="20"/>
      <c r="AK7" s="27" t="s">
        <v>17</v>
      </c>
      <c r="AL7" s="20"/>
      <c r="AM7" s="20"/>
      <c r="AN7" s="25" t="s">
        <v>1</v>
      </c>
      <c r="AO7" s="20"/>
      <c r="AP7" s="20"/>
      <c r="AQ7" s="20"/>
      <c r="AR7" s="18"/>
      <c r="BE7" s="295"/>
      <c r="BS7" s="15" t="s">
        <v>6</v>
      </c>
    </row>
    <row r="8" spans="1:74" ht="12" customHeight="1">
      <c r="B8" s="19"/>
      <c r="C8" s="20"/>
      <c r="D8" s="27" t="s">
        <v>18</v>
      </c>
      <c r="E8" s="20"/>
      <c r="F8" s="20"/>
      <c r="G8" s="20"/>
      <c r="H8" s="20"/>
      <c r="I8" s="20"/>
      <c r="J8" s="20"/>
      <c r="K8" s="25" t="s">
        <v>19</v>
      </c>
      <c r="L8" s="20"/>
      <c r="M8" s="20"/>
      <c r="N8" s="20"/>
      <c r="O8" s="20"/>
      <c r="P8" s="20"/>
      <c r="Q8" s="20"/>
      <c r="R8" s="20"/>
      <c r="S8" s="20"/>
      <c r="T8" s="20"/>
      <c r="U8" s="20"/>
      <c r="V8" s="20"/>
      <c r="W8" s="20"/>
      <c r="X8" s="20"/>
      <c r="Y8" s="20"/>
      <c r="Z8" s="20"/>
      <c r="AA8" s="20"/>
      <c r="AB8" s="20"/>
      <c r="AC8" s="20"/>
      <c r="AD8" s="20"/>
      <c r="AE8" s="20"/>
      <c r="AF8" s="20"/>
      <c r="AG8" s="20"/>
      <c r="AH8" s="20"/>
      <c r="AI8" s="20"/>
      <c r="AJ8" s="20"/>
      <c r="AK8" s="27" t="s">
        <v>20</v>
      </c>
      <c r="AL8" s="20"/>
      <c r="AM8" s="20"/>
      <c r="AN8" s="28" t="s">
        <v>21</v>
      </c>
      <c r="AO8" s="20"/>
      <c r="AP8" s="20"/>
      <c r="AQ8" s="20"/>
      <c r="AR8" s="18"/>
      <c r="BE8" s="295"/>
      <c r="BS8" s="15" t="s">
        <v>6</v>
      </c>
    </row>
    <row r="9" spans="1:74" ht="14.45"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8"/>
      <c r="BE9" s="295"/>
      <c r="BS9" s="15" t="s">
        <v>6</v>
      </c>
    </row>
    <row r="10" spans="1:74" ht="12" customHeight="1">
      <c r="B10" s="19"/>
      <c r="C10" s="20"/>
      <c r="D10" s="27" t="s">
        <v>22</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7" t="s">
        <v>23</v>
      </c>
      <c r="AL10" s="20"/>
      <c r="AM10" s="20"/>
      <c r="AN10" s="25" t="s">
        <v>1</v>
      </c>
      <c r="AO10" s="20"/>
      <c r="AP10" s="20"/>
      <c r="AQ10" s="20"/>
      <c r="AR10" s="18"/>
      <c r="BE10" s="295"/>
      <c r="BS10" s="15" t="s">
        <v>6</v>
      </c>
    </row>
    <row r="11" spans="1:74" ht="18.399999999999999" customHeight="1">
      <c r="B11" s="19"/>
      <c r="C11" s="20"/>
      <c r="D11" s="20"/>
      <c r="E11" s="25" t="s">
        <v>24</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7" t="s">
        <v>25</v>
      </c>
      <c r="AL11" s="20"/>
      <c r="AM11" s="20"/>
      <c r="AN11" s="25" t="s">
        <v>1</v>
      </c>
      <c r="AO11" s="20"/>
      <c r="AP11" s="20"/>
      <c r="AQ11" s="20"/>
      <c r="AR11" s="18"/>
      <c r="BE11" s="295"/>
      <c r="BS11" s="15" t="s">
        <v>6</v>
      </c>
    </row>
    <row r="12" spans="1:74" ht="6.95"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E12" s="295"/>
      <c r="BS12" s="15" t="s">
        <v>6</v>
      </c>
    </row>
    <row r="13" spans="1:74" ht="12" customHeight="1">
      <c r="B13" s="19"/>
      <c r="C13" s="20"/>
      <c r="D13" s="27" t="s">
        <v>26</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7" t="s">
        <v>23</v>
      </c>
      <c r="AL13" s="20"/>
      <c r="AM13" s="20"/>
      <c r="AN13" s="29" t="s">
        <v>27</v>
      </c>
      <c r="AO13" s="20"/>
      <c r="AP13" s="20"/>
      <c r="AQ13" s="20"/>
      <c r="AR13" s="18"/>
      <c r="BE13" s="295"/>
      <c r="BS13" s="15" t="s">
        <v>6</v>
      </c>
    </row>
    <row r="14" spans="1:74" ht="12.75">
      <c r="B14" s="19"/>
      <c r="C14" s="20"/>
      <c r="D14" s="20"/>
      <c r="E14" s="287" t="s">
        <v>27</v>
      </c>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7" t="s">
        <v>25</v>
      </c>
      <c r="AL14" s="20"/>
      <c r="AM14" s="20"/>
      <c r="AN14" s="29" t="s">
        <v>27</v>
      </c>
      <c r="AO14" s="20"/>
      <c r="AP14" s="20"/>
      <c r="AQ14" s="20"/>
      <c r="AR14" s="18"/>
      <c r="BE14" s="295"/>
      <c r="BS14" s="15" t="s">
        <v>6</v>
      </c>
    </row>
    <row r="15" spans="1:74" ht="6.95"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E15" s="295"/>
      <c r="BS15" s="15" t="s">
        <v>4</v>
      </c>
    </row>
    <row r="16" spans="1:74" ht="12" customHeight="1">
      <c r="B16" s="19"/>
      <c r="C16" s="20"/>
      <c r="D16" s="27" t="s">
        <v>28</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7" t="s">
        <v>23</v>
      </c>
      <c r="AL16" s="20"/>
      <c r="AM16" s="20"/>
      <c r="AN16" s="25" t="s">
        <v>29</v>
      </c>
      <c r="AO16" s="20"/>
      <c r="AP16" s="20"/>
      <c r="AQ16" s="20"/>
      <c r="AR16" s="18"/>
      <c r="BE16" s="295"/>
      <c r="BS16" s="15" t="s">
        <v>4</v>
      </c>
    </row>
    <row r="17" spans="2:71" ht="18.399999999999999" customHeight="1">
      <c r="B17" s="19"/>
      <c r="C17" s="20"/>
      <c r="D17" s="20"/>
      <c r="E17" s="25" t="s">
        <v>30</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7" t="s">
        <v>25</v>
      </c>
      <c r="AL17" s="20"/>
      <c r="AM17" s="20"/>
      <c r="AN17" s="25" t="s">
        <v>1</v>
      </c>
      <c r="AO17" s="20"/>
      <c r="AP17" s="20"/>
      <c r="AQ17" s="20"/>
      <c r="AR17" s="18"/>
      <c r="BE17" s="295"/>
      <c r="BS17" s="15" t="s">
        <v>31</v>
      </c>
    </row>
    <row r="18" spans="2:71" ht="6.95"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E18" s="295"/>
      <c r="BS18" s="15" t="s">
        <v>32</v>
      </c>
    </row>
    <row r="19" spans="2:71" ht="12" customHeight="1">
      <c r="B19" s="19"/>
      <c r="C19" s="20"/>
      <c r="D19" s="27" t="s">
        <v>33</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7" t="s">
        <v>23</v>
      </c>
      <c r="AL19" s="20"/>
      <c r="AM19" s="20"/>
      <c r="AN19" s="25" t="s">
        <v>29</v>
      </c>
      <c r="AO19" s="20"/>
      <c r="AP19" s="20"/>
      <c r="AQ19" s="20"/>
      <c r="AR19" s="18"/>
      <c r="BE19" s="295"/>
      <c r="BS19" s="15" t="s">
        <v>32</v>
      </c>
    </row>
    <row r="20" spans="2:71" ht="18.399999999999999" customHeight="1">
      <c r="B20" s="19"/>
      <c r="C20" s="20"/>
      <c r="D20" s="20"/>
      <c r="E20" s="25" t="s">
        <v>30</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7" t="s">
        <v>25</v>
      </c>
      <c r="AL20" s="20"/>
      <c r="AM20" s="20"/>
      <c r="AN20" s="25" t="s">
        <v>1</v>
      </c>
      <c r="AO20" s="20"/>
      <c r="AP20" s="20"/>
      <c r="AQ20" s="20"/>
      <c r="AR20" s="18"/>
      <c r="BE20" s="295"/>
      <c r="BS20" s="15" t="s">
        <v>4</v>
      </c>
    </row>
    <row r="21" spans="2:71" ht="6.95"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E21" s="295"/>
    </row>
    <row r="22" spans="2:71" ht="12" customHeight="1">
      <c r="B22" s="19"/>
      <c r="C22" s="20"/>
      <c r="D22" s="27" t="s">
        <v>34</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E22" s="295"/>
    </row>
    <row r="23" spans="2:71" ht="16.5" customHeight="1">
      <c r="B23" s="19"/>
      <c r="C23" s="20"/>
      <c r="D23" s="20"/>
      <c r="E23" s="289" t="s">
        <v>1</v>
      </c>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0"/>
      <c r="AP23" s="20"/>
      <c r="AQ23" s="20"/>
      <c r="AR23" s="18"/>
      <c r="BE23" s="295"/>
    </row>
    <row r="24" spans="2:71" ht="6.95"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E24" s="295"/>
    </row>
    <row r="25" spans="2:71" ht="6.95" customHeight="1">
      <c r="B25" s="19"/>
      <c r="C25" s="2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20"/>
      <c r="AQ25" s="20"/>
      <c r="AR25" s="18"/>
      <c r="BE25" s="295"/>
    </row>
    <row r="26" spans="2:71" s="1" customFormat="1" ht="25.9" customHeight="1">
      <c r="B26" s="32"/>
      <c r="C26" s="33"/>
      <c r="D26" s="34" t="s">
        <v>35</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297">
        <f>ROUND(AG94,2)</f>
        <v>0</v>
      </c>
      <c r="AL26" s="298"/>
      <c r="AM26" s="298"/>
      <c r="AN26" s="298"/>
      <c r="AO26" s="298"/>
      <c r="AP26" s="33"/>
      <c r="AQ26" s="33"/>
      <c r="AR26" s="36"/>
      <c r="BE26" s="295"/>
    </row>
    <row r="27" spans="2:71" s="1" customFormat="1" ht="6.95" customHeight="1">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6"/>
      <c r="BE27" s="295"/>
    </row>
    <row r="28" spans="2:71" s="1" customFormat="1" ht="12.75">
      <c r="B28" s="32"/>
      <c r="C28" s="33"/>
      <c r="D28" s="33"/>
      <c r="E28" s="33"/>
      <c r="F28" s="33"/>
      <c r="G28" s="33"/>
      <c r="H28" s="33"/>
      <c r="I28" s="33"/>
      <c r="J28" s="33"/>
      <c r="K28" s="33"/>
      <c r="L28" s="290" t="s">
        <v>36</v>
      </c>
      <c r="M28" s="290"/>
      <c r="N28" s="290"/>
      <c r="O28" s="290"/>
      <c r="P28" s="290"/>
      <c r="Q28" s="33"/>
      <c r="R28" s="33"/>
      <c r="S28" s="33"/>
      <c r="T28" s="33"/>
      <c r="U28" s="33"/>
      <c r="V28" s="33"/>
      <c r="W28" s="290" t="s">
        <v>37</v>
      </c>
      <c r="X28" s="290"/>
      <c r="Y28" s="290"/>
      <c r="Z28" s="290"/>
      <c r="AA28" s="290"/>
      <c r="AB28" s="290"/>
      <c r="AC28" s="290"/>
      <c r="AD28" s="290"/>
      <c r="AE28" s="290"/>
      <c r="AF28" s="33"/>
      <c r="AG28" s="33"/>
      <c r="AH28" s="33"/>
      <c r="AI28" s="33"/>
      <c r="AJ28" s="33"/>
      <c r="AK28" s="290" t="s">
        <v>38</v>
      </c>
      <c r="AL28" s="290"/>
      <c r="AM28" s="290"/>
      <c r="AN28" s="290"/>
      <c r="AO28" s="290"/>
      <c r="AP28" s="33"/>
      <c r="AQ28" s="33"/>
      <c r="AR28" s="36"/>
      <c r="BE28" s="295"/>
    </row>
    <row r="29" spans="2:71" s="2" customFormat="1" ht="14.45" customHeight="1">
      <c r="B29" s="37"/>
      <c r="C29" s="38"/>
      <c r="D29" s="27" t="s">
        <v>39</v>
      </c>
      <c r="E29" s="38"/>
      <c r="F29" s="27" t="s">
        <v>40</v>
      </c>
      <c r="G29" s="38"/>
      <c r="H29" s="38"/>
      <c r="I29" s="38"/>
      <c r="J29" s="38"/>
      <c r="K29" s="38"/>
      <c r="L29" s="291">
        <v>0.2</v>
      </c>
      <c r="M29" s="292"/>
      <c r="N29" s="292"/>
      <c r="O29" s="292"/>
      <c r="P29" s="292"/>
      <c r="Q29" s="38"/>
      <c r="R29" s="38"/>
      <c r="S29" s="38"/>
      <c r="T29" s="38"/>
      <c r="U29" s="38"/>
      <c r="V29" s="38"/>
      <c r="W29" s="293">
        <f>ROUND(AZ94, 2)</f>
        <v>0</v>
      </c>
      <c r="X29" s="292"/>
      <c r="Y29" s="292"/>
      <c r="Z29" s="292"/>
      <c r="AA29" s="292"/>
      <c r="AB29" s="292"/>
      <c r="AC29" s="292"/>
      <c r="AD29" s="292"/>
      <c r="AE29" s="292"/>
      <c r="AF29" s="38"/>
      <c r="AG29" s="38"/>
      <c r="AH29" s="38"/>
      <c r="AI29" s="38"/>
      <c r="AJ29" s="38"/>
      <c r="AK29" s="293">
        <f>ROUND(AV94, 2)</f>
        <v>0</v>
      </c>
      <c r="AL29" s="292"/>
      <c r="AM29" s="292"/>
      <c r="AN29" s="292"/>
      <c r="AO29" s="292"/>
      <c r="AP29" s="38"/>
      <c r="AQ29" s="38"/>
      <c r="AR29" s="39"/>
      <c r="BE29" s="296"/>
    </row>
    <row r="30" spans="2:71" s="2" customFormat="1" ht="14.45" customHeight="1">
      <c r="B30" s="37"/>
      <c r="C30" s="38"/>
      <c r="D30" s="38"/>
      <c r="E30" s="38"/>
      <c r="F30" s="27" t="s">
        <v>41</v>
      </c>
      <c r="G30" s="38"/>
      <c r="H30" s="38"/>
      <c r="I30" s="38"/>
      <c r="J30" s="38"/>
      <c r="K30" s="38"/>
      <c r="L30" s="291">
        <v>0.2</v>
      </c>
      <c r="M30" s="292"/>
      <c r="N30" s="292"/>
      <c r="O30" s="292"/>
      <c r="P30" s="292"/>
      <c r="Q30" s="38"/>
      <c r="R30" s="38"/>
      <c r="S30" s="38"/>
      <c r="T30" s="38"/>
      <c r="U30" s="38"/>
      <c r="V30" s="38"/>
      <c r="W30" s="293">
        <f>ROUND(BA94, 2)</f>
        <v>0</v>
      </c>
      <c r="X30" s="292"/>
      <c r="Y30" s="292"/>
      <c r="Z30" s="292"/>
      <c r="AA30" s="292"/>
      <c r="AB30" s="292"/>
      <c r="AC30" s="292"/>
      <c r="AD30" s="292"/>
      <c r="AE30" s="292"/>
      <c r="AF30" s="38"/>
      <c r="AG30" s="38"/>
      <c r="AH30" s="38"/>
      <c r="AI30" s="38"/>
      <c r="AJ30" s="38"/>
      <c r="AK30" s="293">
        <f>ROUND(AW94, 2)</f>
        <v>0</v>
      </c>
      <c r="AL30" s="292"/>
      <c r="AM30" s="292"/>
      <c r="AN30" s="292"/>
      <c r="AO30" s="292"/>
      <c r="AP30" s="38"/>
      <c r="AQ30" s="38"/>
      <c r="AR30" s="39"/>
      <c r="BE30" s="296"/>
    </row>
    <row r="31" spans="2:71" s="2" customFormat="1" ht="14.45" hidden="1" customHeight="1">
      <c r="B31" s="37"/>
      <c r="C31" s="38"/>
      <c r="D31" s="38"/>
      <c r="E31" s="38"/>
      <c r="F31" s="27" t="s">
        <v>42</v>
      </c>
      <c r="G31" s="38"/>
      <c r="H31" s="38"/>
      <c r="I31" s="38"/>
      <c r="J31" s="38"/>
      <c r="K31" s="38"/>
      <c r="L31" s="291">
        <v>0.2</v>
      </c>
      <c r="M31" s="292"/>
      <c r="N31" s="292"/>
      <c r="O31" s="292"/>
      <c r="P31" s="292"/>
      <c r="Q31" s="38"/>
      <c r="R31" s="38"/>
      <c r="S31" s="38"/>
      <c r="T31" s="38"/>
      <c r="U31" s="38"/>
      <c r="V31" s="38"/>
      <c r="W31" s="293">
        <f>ROUND(BB94, 2)</f>
        <v>0</v>
      </c>
      <c r="X31" s="292"/>
      <c r="Y31" s="292"/>
      <c r="Z31" s="292"/>
      <c r="AA31" s="292"/>
      <c r="AB31" s="292"/>
      <c r="AC31" s="292"/>
      <c r="AD31" s="292"/>
      <c r="AE31" s="292"/>
      <c r="AF31" s="38"/>
      <c r="AG31" s="38"/>
      <c r="AH31" s="38"/>
      <c r="AI31" s="38"/>
      <c r="AJ31" s="38"/>
      <c r="AK31" s="293">
        <v>0</v>
      </c>
      <c r="AL31" s="292"/>
      <c r="AM31" s="292"/>
      <c r="AN31" s="292"/>
      <c r="AO31" s="292"/>
      <c r="AP31" s="38"/>
      <c r="AQ31" s="38"/>
      <c r="AR31" s="39"/>
      <c r="BE31" s="296"/>
    </row>
    <row r="32" spans="2:71" s="2" customFormat="1" ht="14.45" hidden="1" customHeight="1">
      <c r="B32" s="37"/>
      <c r="C32" s="38"/>
      <c r="D32" s="38"/>
      <c r="E32" s="38"/>
      <c r="F32" s="27" t="s">
        <v>43</v>
      </c>
      <c r="G32" s="38"/>
      <c r="H32" s="38"/>
      <c r="I32" s="38"/>
      <c r="J32" s="38"/>
      <c r="K32" s="38"/>
      <c r="L32" s="291">
        <v>0.2</v>
      </c>
      <c r="M32" s="292"/>
      <c r="N32" s="292"/>
      <c r="O32" s="292"/>
      <c r="P32" s="292"/>
      <c r="Q32" s="38"/>
      <c r="R32" s="38"/>
      <c r="S32" s="38"/>
      <c r="T32" s="38"/>
      <c r="U32" s="38"/>
      <c r="V32" s="38"/>
      <c r="W32" s="293">
        <f>ROUND(BC94, 2)</f>
        <v>0</v>
      </c>
      <c r="X32" s="292"/>
      <c r="Y32" s="292"/>
      <c r="Z32" s="292"/>
      <c r="AA32" s="292"/>
      <c r="AB32" s="292"/>
      <c r="AC32" s="292"/>
      <c r="AD32" s="292"/>
      <c r="AE32" s="292"/>
      <c r="AF32" s="38"/>
      <c r="AG32" s="38"/>
      <c r="AH32" s="38"/>
      <c r="AI32" s="38"/>
      <c r="AJ32" s="38"/>
      <c r="AK32" s="293">
        <v>0</v>
      </c>
      <c r="AL32" s="292"/>
      <c r="AM32" s="292"/>
      <c r="AN32" s="292"/>
      <c r="AO32" s="292"/>
      <c r="AP32" s="38"/>
      <c r="AQ32" s="38"/>
      <c r="AR32" s="39"/>
      <c r="BE32" s="296"/>
    </row>
    <row r="33" spans="2:57" s="2" customFormat="1" ht="14.45" hidden="1" customHeight="1">
      <c r="B33" s="37"/>
      <c r="C33" s="38"/>
      <c r="D33" s="38"/>
      <c r="E33" s="38"/>
      <c r="F33" s="27" t="s">
        <v>44</v>
      </c>
      <c r="G33" s="38"/>
      <c r="H33" s="38"/>
      <c r="I33" s="38"/>
      <c r="J33" s="38"/>
      <c r="K33" s="38"/>
      <c r="L33" s="291">
        <v>0</v>
      </c>
      <c r="M33" s="292"/>
      <c r="N33" s="292"/>
      <c r="O33" s="292"/>
      <c r="P33" s="292"/>
      <c r="Q33" s="38"/>
      <c r="R33" s="38"/>
      <c r="S33" s="38"/>
      <c r="T33" s="38"/>
      <c r="U33" s="38"/>
      <c r="V33" s="38"/>
      <c r="W33" s="293">
        <f>ROUND(BD94, 2)</f>
        <v>0</v>
      </c>
      <c r="X33" s="292"/>
      <c r="Y33" s="292"/>
      <c r="Z33" s="292"/>
      <c r="AA33" s="292"/>
      <c r="AB33" s="292"/>
      <c r="AC33" s="292"/>
      <c r="AD33" s="292"/>
      <c r="AE33" s="292"/>
      <c r="AF33" s="38"/>
      <c r="AG33" s="38"/>
      <c r="AH33" s="38"/>
      <c r="AI33" s="38"/>
      <c r="AJ33" s="38"/>
      <c r="AK33" s="293">
        <v>0</v>
      </c>
      <c r="AL33" s="292"/>
      <c r="AM33" s="292"/>
      <c r="AN33" s="292"/>
      <c r="AO33" s="292"/>
      <c r="AP33" s="38"/>
      <c r="AQ33" s="38"/>
      <c r="AR33" s="39"/>
      <c r="BE33" s="296"/>
    </row>
    <row r="34" spans="2:57" s="1" customFormat="1" ht="6.95" customHeight="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6"/>
      <c r="BE34" s="295"/>
    </row>
    <row r="35" spans="2:57" s="1" customFormat="1" ht="25.9" customHeight="1">
      <c r="B35" s="32"/>
      <c r="C35" s="40"/>
      <c r="D35" s="41" t="s">
        <v>45</v>
      </c>
      <c r="E35" s="42"/>
      <c r="F35" s="42"/>
      <c r="G35" s="42"/>
      <c r="H35" s="42"/>
      <c r="I35" s="42"/>
      <c r="J35" s="42"/>
      <c r="K35" s="42"/>
      <c r="L35" s="42"/>
      <c r="M35" s="42"/>
      <c r="N35" s="42"/>
      <c r="O35" s="42"/>
      <c r="P35" s="42"/>
      <c r="Q35" s="42"/>
      <c r="R35" s="42"/>
      <c r="S35" s="42"/>
      <c r="T35" s="43" t="s">
        <v>46</v>
      </c>
      <c r="U35" s="42"/>
      <c r="V35" s="42"/>
      <c r="W35" s="42"/>
      <c r="X35" s="268" t="s">
        <v>47</v>
      </c>
      <c r="Y35" s="269"/>
      <c r="Z35" s="269"/>
      <c r="AA35" s="269"/>
      <c r="AB35" s="269"/>
      <c r="AC35" s="42"/>
      <c r="AD35" s="42"/>
      <c r="AE35" s="42"/>
      <c r="AF35" s="42"/>
      <c r="AG35" s="42"/>
      <c r="AH35" s="42"/>
      <c r="AI35" s="42"/>
      <c r="AJ35" s="42"/>
      <c r="AK35" s="270">
        <f>SUM(AK26:AK33)</f>
        <v>0</v>
      </c>
      <c r="AL35" s="269"/>
      <c r="AM35" s="269"/>
      <c r="AN35" s="269"/>
      <c r="AO35" s="271"/>
      <c r="AP35" s="40"/>
      <c r="AQ35" s="40"/>
      <c r="AR35" s="36"/>
    </row>
    <row r="36" spans="2:57" s="1" customFormat="1" ht="6.95" customHeight="1">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6"/>
    </row>
    <row r="37" spans="2:57" s="1" customFormat="1" ht="14.45" customHeight="1">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6"/>
    </row>
    <row r="38" spans="2:57" ht="14.45" customHeight="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18"/>
    </row>
    <row r="39" spans="2:57" ht="14.45" customHeight="1">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18"/>
    </row>
    <row r="40" spans="2:57" ht="14.45" customHeight="1">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18"/>
    </row>
    <row r="41" spans="2:57" ht="14.45" customHeight="1">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18"/>
    </row>
    <row r="42" spans="2:57" ht="14.45" customHeight="1">
      <c r="B42" s="19"/>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18"/>
    </row>
    <row r="43" spans="2:57" ht="14.45" customHeight="1">
      <c r="B43" s="19"/>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18"/>
    </row>
    <row r="44" spans="2:57" ht="14.45" customHeight="1">
      <c r="B44" s="19"/>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18"/>
    </row>
    <row r="45" spans="2:57" ht="14.45" customHeight="1">
      <c r="B45" s="19"/>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18"/>
    </row>
    <row r="46" spans="2:57" ht="14.45" customHeight="1">
      <c r="B46" s="19"/>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18"/>
    </row>
    <row r="47" spans="2:57" ht="14.45" customHeight="1">
      <c r="B47" s="19"/>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18"/>
    </row>
    <row r="48" spans="2:57" ht="14.45" customHeight="1">
      <c r="B48" s="19"/>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18"/>
    </row>
    <row r="49" spans="2:44" s="1" customFormat="1" ht="14.45" customHeight="1">
      <c r="B49" s="32"/>
      <c r="C49" s="33"/>
      <c r="D49" s="44" t="s">
        <v>48</v>
      </c>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4" t="s">
        <v>49</v>
      </c>
      <c r="AI49" s="45"/>
      <c r="AJ49" s="45"/>
      <c r="AK49" s="45"/>
      <c r="AL49" s="45"/>
      <c r="AM49" s="45"/>
      <c r="AN49" s="45"/>
      <c r="AO49" s="45"/>
      <c r="AP49" s="33"/>
      <c r="AQ49" s="33"/>
      <c r="AR49" s="36"/>
    </row>
    <row r="50" spans="2:44">
      <c r="B50" s="19"/>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18"/>
    </row>
    <row r="51" spans="2:44">
      <c r="B51" s="19"/>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18"/>
    </row>
    <row r="52" spans="2:44">
      <c r="B52" s="19"/>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18"/>
    </row>
    <row r="53" spans="2:44">
      <c r="B53" s="19"/>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18"/>
    </row>
    <row r="54" spans="2:44">
      <c r="B54" s="19"/>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18"/>
    </row>
    <row r="55" spans="2:44">
      <c r="B55" s="19"/>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18"/>
    </row>
    <row r="56" spans="2:44">
      <c r="B56" s="19"/>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18"/>
    </row>
    <row r="57" spans="2:44">
      <c r="B57" s="19"/>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18"/>
    </row>
    <row r="58" spans="2:44">
      <c r="B58" s="19"/>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18"/>
    </row>
    <row r="59" spans="2:44">
      <c r="B59" s="19"/>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18"/>
    </row>
    <row r="60" spans="2:44" s="1" customFormat="1" ht="12.75">
      <c r="B60" s="32"/>
      <c r="C60" s="33"/>
      <c r="D60" s="46" t="s">
        <v>50</v>
      </c>
      <c r="E60" s="35"/>
      <c r="F60" s="35"/>
      <c r="G60" s="35"/>
      <c r="H60" s="35"/>
      <c r="I60" s="35"/>
      <c r="J60" s="35"/>
      <c r="K60" s="35"/>
      <c r="L60" s="35"/>
      <c r="M60" s="35"/>
      <c r="N60" s="35"/>
      <c r="O60" s="35"/>
      <c r="P60" s="35"/>
      <c r="Q60" s="35"/>
      <c r="R60" s="35"/>
      <c r="S60" s="35"/>
      <c r="T60" s="35"/>
      <c r="U60" s="35"/>
      <c r="V60" s="46" t="s">
        <v>51</v>
      </c>
      <c r="W60" s="35"/>
      <c r="X60" s="35"/>
      <c r="Y60" s="35"/>
      <c r="Z60" s="35"/>
      <c r="AA60" s="35"/>
      <c r="AB60" s="35"/>
      <c r="AC60" s="35"/>
      <c r="AD60" s="35"/>
      <c r="AE60" s="35"/>
      <c r="AF60" s="35"/>
      <c r="AG60" s="35"/>
      <c r="AH60" s="46" t="s">
        <v>50</v>
      </c>
      <c r="AI60" s="35"/>
      <c r="AJ60" s="35"/>
      <c r="AK60" s="35"/>
      <c r="AL60" s="35"/>
      <c r="AM60" s="46" t="s">
        <v>51</v>
      </c>
      <c r="AN60" s="35"/>
      <c r="AO60" s="35"/>
      <c r="AP60" s="33"/>
      <c r="AQ60" s="33"/>
      <c r="AR60" s="36"/>
    </row>
    <row r="61" spans="2:44">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18"/>
    </row>
    <row r="62" spans="2:44">
      <c r="B62" s="19"/>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18"/>
    </row>
    <row r="63" spans="2:44">
      <c r="B63" s="19"/>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18"/>
    </row>
    <row r="64" spans="2:44" s="1" customFormat="1" ht="12.75">
      <c r="B64" s="32"/>
      <c r="C64" s="33"/>
      <c r="D64" s="44" t="s">
        <v>52</v>
      </c>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4" t="s">
        <v>53</v>
      </c>
      <c r="AI64" s="45"/>
      <c r="AJ64" s="45"/>
      <c r="AK64" s="45"/>
      <c r="AL64" s="45"/>
      <c r="AM64" s="45"/>
      <c r="AN64" s="45"/>
      <c r="AO64" s="45"/>
      <c r="AP64" s="33"/>
      <c r="AQ64" s="33"/>
      <c r="AR64" s="36"/>
    </row>
    <row r="65" spans="2:44">
      <c r="B65" s="19"/>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18"/>
    </row>
    <row r="66" spans="2:44">
      <c r="B66" s="19"/>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18"/>
    </row>
    <row r="67" spans="2:44">
      <c r="B67" s="19"/>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8"/>
    </row>
    <row r="68" spans="2:44">
      <c r="B68" s="19"/>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18"/>
    </row>
    <row r="69" spans="2:44">
      <c r="B69" s="19"/>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18"/>
    </row>
    <row r="70" spans="2:44">
      <c r="B70" s="19"/>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18"/>
    </row>
    <row r="71" spans="2:44">
      <c r="B71" s="19"/>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8"/>
    </row>
    <row r="72" spans="2:44">
      <c r="B72" s="19"/>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18"/>
    </row>
    <row r="73" spans="2:44">
      <c r="B73" s="19"/>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8"/>
    </row>
    <row r="74" spans="2:44">
      <c r="B74" s="19"/>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8"/>
    </row>
    <row r="75" spans="2:44" s="1" customFormat="1" ht="12.75">
      <c r="B75" s="32"/>
      <c r="C75" s="33"/>
      <c r="D75" s="46" t="s">
        <v>50</v>
      </c>
      <c r="E75" s="35"/>
      <c r="F75" s="35"/>
      <c r="G75" s="35"/>
      <c r="H75" s="35"/>
      <c r="I75" s="35"/>
      <c r="J75" s="35"/>
      <c r="K75" s="35"/>
      <c r="L75" s="35"/>
      <c r="M75" s="35"/>
      <c r="N75" s="35"/>
      <c r="O75" s="35"/>
      <c r="P75" s="35"/>
      <c r="Q75" s="35"/>
      <c r="R75" s="35"/>
      <c r="S75" s="35"/>
      <c r="T75" s="35"/>
      <c r="U75" s="35"/>
      <c r="V75" s="46" t="s">
        <v>51</v>
      </c>
      <c r="W75" s="35"/>
      <c r="X75" s="35"/>
      <c r="Y75" s="35"/>
      <c r="Z75" s="35"/>
      <c r="AA75" s="35"/>
      <c r="AB75" s="35"/>
      <c r="AC75" s="35"/>
      <c r="AD75" s="35"/>
      <c r="AE75" s="35"/>
      <c r="AF75" s="35"/>
      <c r="AG75" s="35"/>
      <c r="AH75" s="46" t="s">
        <v>50</v>
      </c>
      <c r="AI75" s="35"/>
      <c r="AJ75" s="35"/>
      <c r="AK75" s="35"/>
      <c r="AL75" s="35"/>
      <c r="AM75" s="46" t="s">
        <v>51</v>
      </c>
      <c r="AN75" s="35"/>
      <c r="AO75" s="35"/>
      <c r="AP75" s="33"/>
      <c r="AQ75" s="33"/>
      <c r="AR75" s="36"/>
    </row>
    <row r="76" spans="2:44" s="1" customFormat="1">
      <c r="B76" s="3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6"/>
    </row>
    <row r="77" spans="2:44" s="1" customFormat="1" ht="6.95" customHeight="1">
      <c r="B77" s="47"/>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36"/>
    </row>
    <row r="81" spans="1:91" s="1" customFormat="1" ht="6.95" customHeight="1">
      <c r="B81" s="49"/>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36"/>
    </row>
    <row r="82" spans="1:91" s="1" customFormat="1" ht="24.95" customHeight="1">
      <c r="B82" s="32"/>
      <c r="C82" s="21" t="s">
        <v>54</v>
      </c>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6"/>
    </row>
    <row r="83" spans="1:91" s="1" customFormat="1" ht="6.95" customHeight="1">
      <c r="B83" s="32"/>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6"/>
    </row>
    <row r="84" spans="1:91" s="3" customFormat="1" ht="12" customHeight="1">
      <c r="B84" s="51"/>
      <c r="C84" s="27" t="s">
        <v>11</v>
      </c>
      <c r="D84" s="52"/>
      <c r="E84" s="52"/>
      <c r="F84" s="52"/>
      <c r="G84" s="52"/>
      <c r="H84" s="52"/>
      <c r="I84" s="52"/>
      <c r="J84" s="52"/>
      <c r="K84" s="52"/>
      <c r="L84" s="52" t="str">
        <f>K5</f>
        <v>2019-05</v>
      </c>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3"/>
    </row>
    <row r="85" spans="1:91" s="4" customFormat="1" ht="36.950000000000003" customHeight="1">
      <c r="B85" s="54"/>
      <c r="C85" s="55" t="s">
        <v>14</v>
      </c>
      <c r="D85" s="56"/>
      <c r="E85" s="56"/>
      <c r="F85" s="56"/>
      <c r="G85" s="56"/>
      <c r="H85" s="56"/>
      <c r="I85" s="56"/>
      <c r="J85" s="56"/>
      <c r="K85" s="56"/>
      <c r="L85" s="281" t="str">
        <f>K6</f>
        <v>Rybníky Prejta - Oprava tesnania hrádze</v>
      </c>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2"/>
      <c r="AL85" s="282"/>
      <c r="AM85" s="282"/>
      <c r="AN85" s="282"/>
      <c r="AO85" s="282"/>
      <c r="AP85" s="56"/>
      <c r="AQ85" s="56"/>
      <c r="AR85" s="57"/>
    </row>
    <row r="86" spans="1:91" s="1" customFormat="1" ht="6.95" customHeight="1">
      <c r="B86" s="32"/>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6"/>
    </row>
    <row r="87" spans="1:91" s="1" customFormat="1" ht="12" customHeight="1">
      <c r="B87" s="32"/>
      <c r="C87" s="27" t="s">
        <v>18</v>
      </c>
      <c r="D87" s="33"/>
      <c r="E87" s="33"/>
      <c r="F87" s="33"/>
      <c r="G87" s="33"/>
      <c r="H87" s="33"/>
      <c r="I87" s="33"/>
      <c r="J87" s="33"/>
      <c r="K87" s="33"/>
      <c r="L87" s="58" t="str">
        <f>IF(K8="","",K8)</f>
        <v>Prejta</v>
      </c>
      <c r="M87" s="33"/>
      <c r="N87" s="33"/>
      <c r="O87" s="33"/>
      <c r="P87" s="33"/>
      <c r="Q87" s="33"/>
      <c r="R87" s="33"/>
      <c r="S87" s="33"/>
      <c r="T87" s="33"/>
      <c r="U87" s="33"/>
      <c r="V87" s="33"/>
      <c r="W87" s="33"/>
      <c r="X87" s="33"/>
      <c r="Y87" s="33"/>
      <c r="Z87" s="33"/>
      <c r="AA87" s="33"/>
      <c r="AB87" s="33"/>
      <c r="AC87" s="33"/>
      <c r="AD87" s="33"/>
      <c r="AE87" s="33"/>
      <c r="AF87" s="33"/>
      <c r="AG87" s="33"/>
      <c r="AH87" s="33"/>
      <c r="AI87" s="27" t="s">
        <v>20</v>
      </c>
      <c r="AJ87" s="33"/>
      <c r="AK87" s="33"/>
      <c r="AL87" s="33"/>
      <c r="AM87" s="283" t="str">
        <f>IF(AN8= "","",AN8)</f>
        <v>11. 6. 2019</v>
      </c>
      <c r="AN87" s="283"/>
      <c r="AO87" s="33"/>
      <c r="AP87" s="33"/>
      <c r="AQ87" s="33"/>
      <c r="AR87" s="36"/>
    </row>
    <row r="88" spans="1:91" s="1" customFormat="1" ht="6.95" customHeight="1">
      <c r="B88" s="32"/>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6"/>
    </row>
    <row r="89" spans="1:91" s="1" customFormat="1" ht="15.2" customHeight="1">
      <c r="B89" s="32"/>
      <c r="C89" s="27" t="s">
        <v>22</v>
      </c>
      <c r="D89" s="33"/>
      <c r="E89" s="33"/>
      <c r="F89" s="33"/>
      <c r="G89" s="33"/>
      <c r="H89" s="33"/>
      <c r="I89" s="33"/>
      <c r="J89" s="33"/>
      <c r="K89" s="33"/>
      <c r="L89" s="52" t="str">
        <f>IF(E11= "","",E11)</f>
        <v>SRZ, MsO Dubnica nad Váhom</v>
      </c>
      <c r="M89" s="33"/>
      <c r="N89" s="33"/>
      <c r="O89" s="33"/>
      <c r="P89" s="33"/>
      <c r="Q89" s="33"/>
      <c r="R89" s="33"/>
      <c r="S89" s="33"/>
      <c r="T89" s="33"/>
      <c r="U89" s="33"/>
      <c r="V89" s="33"/>
      <c r="W89" s="33"/>
      <c r="X89" s="33"/>
      <c r="Y89" s="33"/>
      <c r="Z89" s="33"/>
      <c r="AA89" s="33"/>
      <c r="AB89" s="33"/>
      <c r="AC89" s="33"/>
      <c r="AD89" s="33"/>
      <c r="AE89" s="33"/>
      <c r="AF89" s="33"/>
      <c r="AG89" s="33"/>
      <c r="AH89" s="33"/>
      <c r="AI89" s="27" t="s">
        <v>28</v>
      </c>
      <c r="AJ89" s="33"/>
      <c r="AK89" s="33"/>
      <c r="AL89" s="33"/>
      <c r="AM89" s="279" t="str">
        <f>IF(E17="","",E17)</f>
        <v>Hydroconsulting s.r.o.</v>
      </c>
      <c r="AN89" s="280"/>
      <c r="AO89" s="280"/>
      <c r="AP89" s="280"/>
      <c r="AQ89" s="33"/>
      <c r="AR89" s="36"/>
      <c r="AS89" s="273" t="s">
        <v>55</v>
      </c>
      <c r="AT89" s="274"/>
      <c r="AU89" s="60"/>
      <c r="AV89" s="60"/>
      <c r="AW89" s="60"/>
      <c r="AX89" s="60"/>
      <c r="AY89" s="60"/>
      <c r="AZ89" s="60"/>
      <c r="BA89" s="60"/>
      <c r="BB89" s="60"/>
      <c r="BC89" s="60"/>
      <c r="BD89" s="61"/>
    </row>
    <row r="90" spans="1:91" s="1" customFormat="1" ht="15.2" customHeight="1">
      <c r="B90" s="32"/>
      <c r="C90" s="27" t="s">
        <v>26</v>
      </c>
      <c r="D90" s="33"/>
      <c r="E90" s="33"/>
      <c r="F90" s="33"/>
      <c r="G90" s="33"/>
      <c r="H90" s="33"/>
      <c r="I90" s="33"/>
      <c r="J90" s="33"/>
      <c r="K90" s="33"/>
      <c r="L90" s="52" t="str">
        <f>IF(E14= "Vyplň údaj","",E14)</f>
        <v/>
      </c>
      <c r="M90" s="33"/>
      <c r="N90" s="33"/>
      <c r="O90" s="33"/>
      <c r="P90" s="33"/>
      <c r="Q90" s="33"/>
      <c r="R90" s="33"/>
      <c r="S90" s="33"/>
      <c r="T90" s="33"/>
      <c r="U90" s="33"/>
      <c r="V90" s="33"/>
      <c r="W90" s="33"/>
      <c r="X90" s="33"/>
      <c r="Y90" s="33"/>
      <c r="Z90" s="33"/>
      <c r="AA90" s="33"/>
      <c r="AB90" s="33"/>
      <c r="AC90" s="33"/>
      <c r="AD90" s="33"/>
      <c r="AE90" s="33"/>
      <c r="AF90" s="33"/>
      <c r="AG90" s="33"/>
      <c r="AH90" s="33"/>
      <c r="AI90" s="27" t="s">
        <v>33</v>
      </c>
      <c r="AJ90" s="33"/>
      <c r="AK90" s="33"/>
      <c r="AL90" s="33"/>
      <c r="AM90" s="279" t="str">
        <f>IF(E20="","",E20)</f>
        <v>Hydroconsulting s.r.o.</v>
      </c>
      <c r="AN90" s="280"/>
      <c r="AO90" s="280"/>
      <c r="AP90" s="280"/>
      <c r="AQ90" s="33"/>
      <c r="AR90" s="36"/>
      <c r="AS90" s="275"/>
      <c r="AT90" s="276"/>
      <c r="AU90" s="62"/>
      <c r="AV90" s="62"/>
      <c r="AW90" s="62"/>
      <c r="AX90" s="62"/>
      <c r="AY90" s="62"/>
      <c r="AZ90" s="62"/>
      <c r="BA90" s="62"/>
      <c r="BB90" s="62"/>
      <c r="BC90" s="62"/>
      <c r="BD90" s="63"/>
    </row>
    <row r="91" spans="1:91" s="1" customFormat="1" ht="10.9" customHeight="1">
      <c r="B91" s="32"/>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6"/>
      <c r="AS91" s="277"/>
      <c r="AT91" s="278"/>
      <c r="AU91" s="64"/>
      <c r="AV91" s="64"/>
      <c r="AW91" s="64"/>
      <c r="AX91" s="64"/>
      <c r="AY91" s="64"/>
      <c r="AZ91" s="64"/>
      <c r="BA91" s="64"/>
      <c r="BB91" s="64"/>
      <c r="BC91" s="64"/>
      <c r="BD91" s="65"/>
    </row>
    <row r="92" spans="1:91" s="1" customFormat="1" ht="29.25" customHeight="1">
      <c r="B92" s="32"/>
      <c r="C92" s="262" t="s">
        <v>56</v>
      </c>
      <c r="D92" s="263"/>
      <c r="E92" s="263"/>
      <c r="F92" s="263"/>
      <c r="G92" s="263"/>
      <c r="H92" s="66"/>
      <c r="I92" s="264" t="s">
        <v>57</v>
      </c>
      <c r="J92" s="263"/>
      <c r="K92" s="263"/>
      <c r="L92" s="263"/>
      <c r="M92" s="263"/>
      <c r="N92" s="263"/>
      <c r="O92" s="263"/>
      <c r="P92" s="263"/>
      <c r="Q92" s="263"/>
      <c r="R92" s="263"/>
      <c r="S92" s="263"/>
      <c r="T92" s="263"/>
      <c r="U92" s="263"/>
      <c r="V92" s="263"/>
      <c r="W92" s="263"/>
      <c r="X92" s="263"/>
      <c r="Y92" s="263"/>
      <c r="Z92" s="263"/>
      <c r="AA92" s="263"/>
      <c r="AB92" s="263"/>
      <c r="AC92" s="263"/>
      <c r="AD92" s="263"/>
      <c r="AE92" s="263"/>
      <c r="AF92" s="263"/>
      <c r="AG92" s="266" t="s">
        <v>58</v>
      </c>
      <c r="AH92" s="263"/>
      <c r="AI92" s="263"/>
      <c r="AJ92" s="263"/>
      <c r="AK92" s="263"/>
      <c r="AL92" s="263"/>
      <c r="AM92" s="263"/>
      <c r="AN92" s="264" t="s">
        <v>59</v>
      </c>
      <c r="AO92" s="263"/>
      <c r="AP92" s="265"/>
      <c r="AQ92" s="67" t="s">
        <v>60</v>
      </c>
      <c r="AR92" s="36"/>
      <c r="AS92" s="68" t="s">
        <v>61</v>
      </c>
      <c r="AT92" s="69" t="s">
        <v>62</v>
      </c>
      <c r="AU92" s="69" t="s">
        <v>63</v>
      </c>
      <c r="AV92" s="69" t="s">
        <v>64</v>
      </c>
      <c r="AW92" s="69" t="s">
        <v>65</v>
      </c>
      <c r="AX92" s="69" t="s">
        <v>66</v>
      </c>
      <c r="AY92" s="69" t="s">
        <v>67</v>
      </c>
      <c r="AZ92" s="69" t="s">
        <v>68</v>
      </c>
      <c r="BA92" s="69" t="s">
        <v>69</v>
      </c>
      <c r="BB92" s="69" t="s">
        <v>70</v>
      </c>
      <c r="BC92" s="69" t="s">
        <v>71</v>
      </c>
      <c r="BD92" s="70" t="s">
        <v>72</v>
      </c>
    </row>
    <row r="93" spans="1:91" s="1" customFormat="1" ht="10.9" customHeight="1">
      <c r="B93" s="32"/>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6"/>
      <c r="AS93" s="71"/>
      <c r="AT93" s="72"/>
      <c r="AU93" s="72"/>
      <c r="AV93" s="72"/>
      <c r="AW93" s="72"/>
      <c r="AX93" s="72"/>
      <c r="AY93" s="72"/>
      <c r="AZ93" s="72"/>
      <c r="BA93" s="72"/>
      <c r="BB93" s="72"/>
      <c r="BC93" s="72"/>
      <c r="BD93" s="73"/>
    </row>
    <row r="94" spans="1:91" s="5" customFormat="1" ht="32.450000000000003" customHeight="1">
      <c r="B94" s="74"/>
      <c r="C94" s="75" t="s">
        <v>73</v>
      </c>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260">
        <f>ROUND(AG95+AG103+AG111,2)</f>
        <v>0</v>
      </c>
      <c r="AH94" s="260"/>
      <c r="AI94" s="260"/>
      <c r="AJ94" s="260"/>
      <c r="AK94" s="260"/>
      <c r="AL94" s="260"/>
      <c r="AM94" s="260"/>
      <c r="AN94" s="261">
        <f t="shared" ref="AN94:AN118" si="0">SUM(AG94,AT94)</f>
        <v>0</v>
      </c>
      <c r="AO94" s="261"/>
      <c r="AP94" s="261"/>
      <c r="AQ94" s="78" t="s">
        <v>1</v>
      </c>
      <c r="AR94" s="79"/>
      <c r="AS94" s="80">
        <f>ROUND(AS95+AS103+AS111,2)</f>
        <v>0</v>
      </c>
      <c r="AT94" s="81">
        <f t="shared" ref="AT94:AT118" si="1">ROUND(SUM(AV94:AW94),2)</f>
        <v>0</v>
      </c>
      <c r="AU94" s="82">
        <f>ROUND(AU95+AU103+AU111,5)</f>
        <v>0</v>
      </c>
      <c r="AV94" s="81">
        <f>ROUND(AZ94*L29,2)</f>
        <v>0</v>
      </c>
      <c r="AW94" s="81">
        <f>ROUND(BA94*L30,2)</f>
        <v>0</v>
      </c>
      <c r="AX94" s="81">
        <f>ROUND(BB94*L29,2)</f>
        <v>0</v>
      </c>
      <c r="AY94" s="81">
        <f>ROUND(BC94*L30,2)</f>
        <v>0</v>
      </c>
      <c r="AZ94" s="81">
        <f>ROUND(AZ95+AZ103+AZ111,2)</f>
        <v>0</v>
      </c>
      <c r="BA94" s="81">
        <f>ROUND(BA95+BA103+BA111,2)</f>
        <v>0</v>
      </c>
      <c r="BB94" s="81">
        <f>ROUND(BB95+BB103+BB111,2)</f>
        <v>0</v>
      </c>
      <c r="BC94" s="81">
        <f>ROUND(BC95+BC103+BC111,2)</f>
        <v>0</v>
      </c>
      <c r="BD94" s="83">
        <f>ROUND(BD95+BD103+BD111,2)</f>
        <v>0</v>
      </c>
      <c r="BS94" s="84" t="s">
        <v>74</v>
      </c>
      <c r="BT94" s="84" t="s">
        <v>75</v>
      </c>
      <c r="BU94" s="85" t="s">
        <v>76</v>
      </c>
      <c r="BV94" s="84" t="s">
        <v>77</v>
      </c>
      <c r="BW94" s="84" t="s">
        <v>5</v>
      </c>
      <c r="BX94" s="84" t="s">
        <v>78</v>
      </c>
      <c r="CL94" s="84" t="s">
        <v>1</v>
      </c>
    </row>
    <row r="95" spans="1:91" s="6" customFormat="1" ht="27" customHeight="1">
      <c r="B95" s="86"/>
      <c r="C95" s="87"/>
      <c r="D95" s="259" t="s">
        <v>79</v>
      </c>
      <c r="E95" s="259"/>
      <c r="F95" s="259"/>
      <c r="G95" s="259"/>
      <c r="H95" s="259"/>
      <c r="I95" s="88"/>
      <c r="J95" s="259" t="s">
        <v>80</v>
      </c>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67">
        <f>ROUND(SUM(AG96:AG102),2)</f>
        <v>0</v>
      </c>
      <c r="AH95" s="257"/>
      <c r="AI95" s="257"/>
      <c r="AJ95" s="257"/>
      <c r="AK95" s="257"/>
      <c r="AL95" s="257"/>
      <c r="AM95" s="257"/>
      <c r="AN95" s="256">
        <f t="shared" si="0"/>
        <v>0</v>
      </c>
      <c r="AO95" s="257"/>
      <c r="AP95" s="257"/>
      <c r="AQ95" s="89" t="s">
        <v>81</v>
      </c>
      <c r="AR95" s="90"/>
      <c r="AS95" s="91">
        <f>ROUND(SUM(AS96:AS102),2)</f>
        <v>0</v>
      </c>
      <c r="AT95" s="92">
        <f t="shared" si="1"/>
        <v>0</v>
      </c>
      <c r="AU95" s="93">
        <f>ROUND(SUM(AU96:AU102),5)</f>
        <v>0</v>
      </c>
      <c r="AV95" s="92">
        <f>ROUND(AZ95*L29,2)</f>
        <v>0</v>
      </c>
      <c r="AW95" s="92">
        <f>ROUND(BA95*L30,2)</f>
        <v>0</v>
      </c>
      <c r="AX95" s="92">
        <f>ROUND(BB95*L29,2)</f>
        <v>0</v>
      </c>
      <c r="AY95" s="92">
        <f>ROUND(BC95*L30,2)</f>
        <v>0</v>
      </c>
      <c r="AZ95" s="92">
        <f>ROUND(SUM(AZ96:AZ102),2)</f>
        <v>0</v>
      </c>
      <c r="BA95" s="92">
        <f>ROUND(SUM(BA96:BA102),2)</f>
        <v>0</v>
      </c>
      <c r="BB95" s="92">
        <f>ROUND(SUM(BB96:BB102),2)</f>
        <v>0</v>
      </c>
      <c r="BC95" s="92">
        <f>ROUND(SUM(BC96:BC102),2)</f>
        <v>0</v>
      </c>
      <c r="BD95" s="94">
        <f>ROUND(SUM(BD96:BD102),2)</f>
        <v>0</v>
      </c>
      <c r="BS95" s="95" t="s">
        <v>74</v>
      </c>
      <c r="BT95" s="95" t="s">
        <v>82</v>
      </c>
      <c r="BU95" s="95" t="s">
        <v>76</v>
      </c>
      <c r="BV95" s="95" t="s">
        <v>77</v>
      </c>
      <c r="BW95" s="95" t="s">
        <v>83</v>
      </c>
      <c r="BX95" s="95" t="s">
        <v>5</v>
      </c>
      <c r="CL95" s="95" t="s">
        <v>1</v>
      </c>
      <c r="CM95" s="95" t="s">
        <v>75</v>
      </c>
    </row>
    <row r="96" spans="1:91" s="3" customFormat="1" ht="25.5" customHeight="1">
      <c r="A96" s="96" t="s">
        <v>84</v>
      </c>
      <c r="B96" s="51"/>
      <c r="C96" s="97"/>
      <c r="D96" s="97"/>
      <c r="E96" s="258" t="s">
        <v>85</v>
      </c>
      <c r="F96" s="258"/>
      <c r="G96" s="258"/>
      <c r="H96" s="258"/>
      <c r="I96" s="258"/>
      <c r="J96" s="97"/>
      <c r="K96" s="258" t="s">
        <v>86</v>
      </c>
      <c r="L96" s="258"/>
      <c r="M96" s="258"/>
      <c r="N96" s="258"/>
      <c r="O96" s="258"/>
      <c r="P96" s="258"/>
      <c r="Q96" s="258"/>
      <c r="R96" s="258"/>
      <c r="S96" s="258"/>
      <c r="T96" s="258"/>
      <c r="U96" s="258"/>
      <c r="V96" s="258"/>
      <c r="W96" s="258"/>
      <c r="X96" s="258"/>
      <c r="Y96" s="258"/>
      <c r="Z96" s="258"/>
      <c r="AA96" s="258"/>
      <c r="AB96" s="258"/>
      <c r="AC96" s="258"/>
      <c r="AD96" s="258"/>
      <c r="AE96" s="258"/>
      <c r="AF96" s="258"/>
      <c r="AG96" s="254">
        <f>'2019-05.1.1 - Rybník č. 1...'!J32</f>
        <v>0</v>
      </c>
      <c r="AH96" s="255"/>
      <c r="AI96" s="255"/>
      <c r="AJ96" s="255"/>
      <c r="AK96" s="255"/>
      <c r="AL96" s="255"/>
      <c r="AM96" s="255"/>
      <c r="AN96" s="254">
        <f t="shared" si="0"/>
        <v>0</v>
      </c>
      <c r="AO96" s="255"/>
      <c r="AP96" s="255"/>
      <c r="AQ96" s="98" t="s">
        <v>87</v>
      </c>
      <c r="AR96" s="53"/>
      <c r="AS96" s="99">
        <v>0</v>
      </c>
      <c r="AT96" s="100">
        <f t="shared" si="1"/>
        <v>0</v>
      </c>
      <c r="AU96" s="101">
        <f>'2019-05.1.1 - Rybník č. 1...'!P124</f>
        <v>0</v>
      </c>
      <c r="AV96" s="100">
        <f>'2019-05.1.1 - Rybník č. 1...'!J35</f>
        <v>0</v>
      </c>
      <c r="AW96" s="100">
        <f>'2019-05.1.1 - Rybník č. 1...'!J36</f>
        <v>0</v>
      </c>
      <c r="AX96" s="100">
        <f>'2019-05.1.1 - Rybník č. 1...'!J37</f>
        <v>0</v>
      </c>
      <c r="AY96" s="100">
        <f>'2019-05.1.1 - Rybník č. 1...'!J38</f>
        <v>0</v>
      </c>
      <c r="AZ96" s="100">
        <f>'2019-05.1.1 - Rybník č. 1...'!F35</f>
        <v>0</v>
      </c>
      <c r="BA96" s="100">
        <f>'2019-05.1.1 - Rybník č. 1...'!F36</f>
        <v>0</v>
      </c>
      <c r="BB96" s="100">
        <f>'2019-05.1.1 - Rybník č. 1...'!F37</f>
        <v>0</v>
      </c>
      <c r="BC96" s="100">
        <f>'2019-05.1.1 - Rybník č. 1...'!F38</f>
        <v>0</v>
      </c>
      <c r="BD96" s="102">
        <f>'2019-05.1.1 - Rybník č. 1...'!F39</f>
        <v>0</v>
      </c>
      <c r="BT96" s="103" t="s">
        <v>88</v>
      </c>
      <c r="BV96" s="103" t="s">
        <v>77</v>
      </c>
      <c r="BW96" s="103" t="s">
        <v>89</v>
      </c>
      <c r="BX96" s="103" t="s">
        <v>83</v>
      </c>
      <c r="CL96" s="103" t="s">
        <v>1</v>
      </c>
    </row>
    <row r="97" spans="1:91" s="3" customFormat="1" ht="25.5" customHeight="1">
      <c r="A97" s="96" t="s">
        <v>84</v>
      </c>
      <c r="B97" s="51"/>
      <c r="C97" s="97"/>
      <c r="D97" s="97"/>
      <c r="E97" s="258" t="s">
        <v>90</v>
      </c>
      <c r="F97" s="258"/>
      <c r="G97" s="258"/>
      <c r="H97" s="258"/>
      <c r="I97" s="258"/>
      <c r="J97" s="97"/>
      <c r="K97" s="258" t="s">
        <v>91</v>
      </c>
      <c r="L97" s="258"/>
      <c r="M97" s="258"/>
      <c r="N97" s="258"/>
      <c r="O97" s="258"/>
      <c r="P97" s="258"/>
      <c r="Q97" s="258"/>
      <c r="R97" s="258"/>
      <c r="S97" s="258"/>
      <c r="T97" s="258"/>
      <c r="U97" s="258"/>
      <c r="V97" s="258"/>
      <c r="W97" s="258"/>
      <c r="X97" s="258"/>
      <c r="Y97" s="258"/>
      <c r="Z97" s="258"/>
      <c r="AA97" s="258"/>
      <c r="AB97" s="258"/>
      <c r="AC97" s="258"/>
      <c r="AD97" s="258"/>
      <c r="AE97" s="258"/>
      <c r="AF97" s="258"/>
      <c r="AG97" s="254">
        <f>'2019-05.1.2 - Rybník č. 2...'!J32</f>
        <v>0</v>
      </c>
      <c r="AH97" s="255"/>
      <c r="AI97" s="255"/>
      <c r="AJ97" s="255"/>
      <c r="AK97" s="255"/>
      <c r="AL97" s="255"/>
      <c r="AM97" s="255"/>
      <c r="AN97" s="254">
        <f t="shared" si="0"/>
        <v>0</v>
      </c>
      <c r="AO97" s="255"/>
      <c r="AP97" s="255"/>
      <c r="AQ97" s="98" t="s">
        <v>87</v>
      </c>
      <c r="AR97" s="53"/>
      <c r="AS97" s="99">
        <v>0</v>
      </c>
      <c r="AT97" s="100">
        <f t="shared" si="1"/>
        <v>0</v>
      </c>
      <c r="AU97" s="101">
        <f>'2019-05.1.2 - Rybník č. 2...'!P125</f>
        <v>0</v>
      </c>
      <c r="AV97" s="100">
        <f>'2019-05.1.2 - Rybník č. 2...'!J35</f>
        <v>0</v>
      </c>
      <c r="AW97" s="100">
        <f>'2019-05.1.2 - Rybník č. 2...'!J36</f>
        <v>0</v>
      </c>
      <c r="AX97" s="100">
        <f>'2019-05.1.2 - Rybník č. 2...'!J37</f>
        <v>0</v>
      </c>
      <c r="AY97" s="100">
        <f>'2019-05.1.2 - Rybník č. 2...'!J38</f>
        <v>0</v>
      </c>
      <c r="AZ97" s="100">
        <f>'2019-05.1.2 - Rybník č. 2...'!F35</f>
        <v>0</v>
      </c>
      <c r="BA97" s="100">
        <f>'2019-05.1.2 - Rybník č. 2...'!F36</f>
        <v>0</v>
      </c>
      <c r="BB97" s="100">
        <f>'2019-05.1.2 - Rybník č. 2...'!F37</f>
        <v>0</v>
      </c>
      <c r="BC97" s="100">
        <f>'2019-05.1.2 - Rybník č. 2...'!F38</f>
        <v>0</v>
      </c>
      <c r="BD97" s="102">
        <f>'2019-05.1.2 - Rybník č. 2...'!F39</f>
        <v>0</v>
      </c>
      <c r="BT97" s="103" t="s">
        <v>88</v>
      </c>
      <c r="BV97" s="103" t="s">
        <v>77</v>
      </c>
      <c r="BW97" s="103" t="s">
        <v>92</v>
      </c>
      <c r="BX97" s="103" t="s">
        <v>83</v>
      </c>
      <c r="CL97" s="103" t="s">
        <v>1</v>
      </c>
    </row>
    <row r="98" spans="1:91" s="3" customFormat="1" ht="25.5" customHeight="1">
      <c r="A98" s="96" t="s">
        <v>84</v>
      </c>
      <c r="B98" s="51"/>
      <c r="C98" s="97"/>
      <c r="D98" s="97"/>
      <c r="E98" s="258" t="s">
        <v>93</v>
      </c>
      <c r="F98" s="258"/>
      <c r="G98" s="258"/>
      <c r="H98" s="258"/>
      <c r="I98" s="258"/>
      <c r="J98" s="97"/>
      <c r="K98" s="258" t="s">
        <v>94</v>
      </c>
      <c r="L98" s="258"/>
      <c r="M98" s="258"/>
      <c r="N98" s="258"/>
      <c r="O98" s="258"/>
      <c r="P98" s="258"/>
      <c r="Q98" s="258"/>
      <c r="R98" s="258"/>
      <c r="S98" s="258"/>
      <c r="T98" s="258"/>
      <c r="U98" s="258"/>
      <c r="V98" s="258"/>
      <c r="W98" s="258"/>
      <c r="X98" s="258"/>
      <c r="Y98" s="258"/>
      <c r="Z98" s="258"/>
      <c r="AA98" s="258"/>
      <c r="AB98" s="258"/>
      <c r="AC98" s="258"/>
      <c r="AD98" s="258"/>
      <c r="AE98" s="258"/>
      <c r="AF98" s="258"/>
      <c r="AG98" s="254">
        <f>'2019-05.1.3 - Rybník č. 1...'!J32</f>
        <v>0</v>
      </c>
      <c r="AH98" s="255"/>
      <c r="AI98" s="255"/>
      <c r="AJ98" s="255"/>
      <c r="AK98" s="255"/>
      <c r="AL98" s="255"/>
      <c r="AM98" s="255"/>
      <c r="AN98" s="254">
        <f t="shared" si="0"/>
        <v>0</v>
      </c>
      <c r="AO98" s="255"/>
      <c r="AP98" s="255"/>
      <c r="AQ98" s="98" t="s">
        <v>87</v>
      </c>
      <c r="AR98" s="53"/>
      <c r="AS98" s="99">
        <v>0</v>
      </c>
      <c r="AT98" s="100">
        <f t="shared" si="1"/>
        <v>0</v>
      </c>
      <c r="AU98" s="101">
        <f>'2019-05.1.3 - Rybník č. 1...'!P128</f>
        <v>0</v>
      </c>
      <c r="AV98" s="100">
        <f>'2019-05.1.3 - Rybník č. 1...'!J35</f>
        <v>0</v>
      </c>
      <c r="AW98" s="100">
        <f>'2019-05.1.3 - Rybník č. 1...'!J36</f>
        <v>0</v>
      </c>
      <c r="AX98" s="100">
        <f>'2019-05.1.3 - Rybník č. 1...'!J37</f>
        <v>0</v>
      </c>
      <c r="AY98" s="100">
        <f>'2019-05.1.3 - Rybník č. 1...'!J38</f>
        <v>0</v>
      </c>
      <c r="AZ98" s="100">
        <f>'2019-05.1.3 - Rybník č. 1...'!F35</f>
        <v>0</v>
      </c>
      <c r="BA98" s="100">
        <f>'2019-05.1.3 - Rybník č. 1...'!F36</f>
        <v>0</v>
      </c>
      <c r="BB98" s="100">
        <f>'2019-05.1.3 - Rybník č. 1...'!F37</f>
        <v>0</v>
      </c>
      <c r="BC98" s="100">
        <f>'2019-05.1.3 - Rybník č. 1...'!F38</f>
        <v>0</v>
      </c>
      <c r="BD98" s="102">
        <f>'2019-05.1.3 - Rybník č. 1...'!F39</f>
        <v>0</v>
      </c>
      <c r="BT98" s="103" t="s">
        <v>88</v>
      </c>
      <c r="BV98" s="103" t="s">
        <v>77</v>
      </c>
      <c r="BW98" s="103" t="s">
        <v>95</v>
      </c>
      <c r="BX98" s="103" t="s">
        <v>83</v>
      </c>
      <c r="CL98" s="103" t="s">
        <v>1</v>
      </c>
    </row>
    <row r="99" spans="1:91" s="3" customFormat="1" ht="25.5" customHeight="1">
      <c r="A99" s="96" t="s">
        <v>84</v>
      </c>
      <c r="B99" s="51"/>
      <c r="C99" s="97"/>
      <c r="D99" s="97"/>
      <c r="E99" s="258" t="s">
        <v>96</v>
      </c>
      <c r="F99" s="258"/>
      <c r="G99" s="258"/>
      <c r="H99" s="258"/>
      <c r="I99" s="258"/>
      <c r="J99" s="97"/>
      <c r="K99" s="258" t="s">
        <v>97</v>
      </c>
      <c r="L99" s="258"/>
      <c r="M99" s="258"/>
      <c r="N99" s="258"/>
      <c r="O99" s="258"/>
      <c r="P99" s="258"/>
      <c r="Q99" s="258"/>
      <c r="R99" s="258"/>
      <c r="S99" s="258"/>
      <c r="T99" s="258"/>
      <c r="U99" s="258"/>
      <c r="V99" s="258"/>
      <c r="W99" s="258"/>
      <c r="X99" s="258"/>
      <c r="Y99" s="258"/>
      <c r="Z99" s="258"/>
      <c r="AA99" s="258"/>
      <c r="AB99" s="258"/>
      <c r="AC99" s="258"/>
      <c r="AD99" s="258"/>
      <c r="AE99" s="258"/>
      <c r="AF99" s="258"/>
      <c r="AG99" s="254">
        <f>'2019-05.1.4 - Rybník č. 1...'!J32</f>
        <v>0</v>
      </c>
      <c r="AH99" s="255"/>
      <c r="AI99" s="255"/>
      <c r="AJ99" s="255"/>
      <c r="AK99" s="255"/>
      <c r="AL99" s="255"/>
      <c r="AM99" s="255"/>
      <c r="AN99" s="254">
        <f t="shared" si="0"/>
        <v>0</v>
      </c>
      <c r="AO99" s="255"/>
      <c r="AP99" s="255"/>
      <c r="AQ99" s="98" t="s">
        <v>87</v>
      </c>
      <c r="AR99" s="53"/>
      <c r="AS99" s="99">
        <v>0</v>
      </c>
      <c r="AT99" s="100">
        <f t="shared" si="1"/>
        <v>0</v>
      </c>
      <c r="AU99" s="101">
        <f>'2019-05.1.4 - Rybník č. 1...'!P125</f>
        <v>0</v>
      </c>
      <c r="AV99" s="100">
        <f>'2019-05.1.4 - Rybník č. 1...'!J35</f>
        <v>0</v>
      </c>
      <c r="AW99" s="100">
        <f>'2019-05.1.4 - Rybník č. 1...'!J36</f>
        <v>0</v>
      </c>
      <c r="AX99" s="100">
        <f>'2019-05.1.4 - Rybník č. 1...'!J37</f>
        <v>0</v>
      </c>
      <c r="AY99" s="100">
        <f>'2019-05.1.4 - Rybník č. 1...'!J38</f>
        <v>0</v>
      </c>
      <c r="AZ99" s="100">
        <f>'2019-05.1.4 - Rybník č. 1...'!F35</f>
        <v>0</v>
      </c>
      <c r="BA99" s="100">
        <f>'2019-05.1.4 - Rybník č. 1...'!F36</f>
        <v>0</v>
      </c>
      <c r="BB99" s="100">
        <f>'2019-05.1.4 - Rybník č. 1...'!F37</f>
        <v>0</v>
      </c>
      <c r="BC99" s="100">
        <f>'2019-05.1.4 - Rybník č. 1...'!F38</f>
        <v>0</v>
      </c>
      <c r="BD99" s="102">
        <f>'2019-05.1.4 - Rybník č. 1...'!F39</f>
        <v>0</v>
      </c>
      <c r="BT99" s="103" t="s">
        <v>88</v>
      </c>
      <c r="BV99" s="103" t="s">
        <v>77</v>
      </c>
      <c r="BW99" s="103" t="s">
        <v>98</v>
      </c>
      <c r="BX99" s="103" t="s">
        <v>83</v>
      </c>
      <c r="CL99" s="103" t="s">
        <v>1</v>
      </c>
    </row>
    <row r="100" spans="1:91" s="3" customFormat="1" ht="25.5" customHeight="1">
      <c r="A100" s="96" t="s">
        <v>84</v>
      </c>
      <c r="B100" s="51"/>
      <c r="C100" s="97"/>
      <c r="D100" s="97"/>
      <c r="E100" s="258" t="s">
        <v>99</v>
      </c>
      <c r="F100" s="258"/>
      <c r="G100" s="258"/>
      <c r="H100" s="258"/>
      <c r="I100" s="258"/>
      <c r="J100" s="97"/>
      <c r="K100" s="258" t="s">
        <v>100</v>
      </c>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4">
        <f>'2019-05.1.5 - Rybník č. 1...'!J32</f>
        <v>0</v>
      </c>
      <c r="AH100" s="255"/>
      <c r="AI100" s="255"/>
      <c r="AJ100" s="255"/>
      <c r="AK100" s="255"/>
      <c r="AL100" s="255"/>
      <c r="AM100" s="255"/>
      <c r="AN100" s="254">
        <f t="shared" si="0"/>
        <v>0</v>
      </c>
      <c r="AO100" s="255"/>
      <c r="AP100" s="255"/>
      <c r="AQ100" s="98" t="s">
        <v>87</v>
      </c>
      <c r="AR100" s="53"/>
      <c r="AS100" s="99">
        <v>0</v>
      </c>
      <c r="AT100" s="100">
        <f t="shared" si="1"/>
        <v>0</v>
      </c>
      <c r="AU100" s="101">
        <f>'2019-05.1.5 - Rybník č. 1...'!P127</f>
        <v>0</v>
      </c>
      <c r="AV100" s="100">
        <f>'2019-05.1.5 - Rybník č. 1...'!J35</f>
        <v>0</v>
      </c>
      <c r="AW100" s="100">
        <f>'2019-05.1.5 - Rybník č. 1...'!J36</f>
        <v>0</v>
      </c>
      <c r="AX100" s="100">
        <f>'2019-05.1.5 - Rybník č. 1...'!J37</f>
        <v>0</v>
      </c>
      <c r="AY100" s="100">
        <f>'2019-05.1.5 - Rybník č. 1...'!J38</f>
        <v>0</v>
      </c>
      <c r="AZ100" s="100">
        <f>'2019-05.1.5 - Rybník č. 1...'!F35</f>
        <v>0</v>
      </c>
      <c r="BA100" s="100">
        <f>'2019-05.1.5 - Rybník č. 1...'!F36</f>
        <v>0</v>
      </c>
      <c r="BB100" s="100">
        <f>'2019-05.1.5 - Rybník č. 1...'!F37</f>
        <v>0</v>
      </c>
      <c r="BC100" s="100">
        <f>'2019-05.1.5 - Rybník č. 1...'!F38</f>
        <v>0</v>
      </c>
      <c r="BD100" s="102">
        <f>'2019-05.1.5 - Rybník č. 1...'!F39</f>
        <v>0</v>
      </c>
      <c r="BT100" s="103" t="s">
        <v>88</v>
      </c>
      <c r="BV100" s="103" t="s">
        <v>77</v>
      </c>
      <c r="BW100" s="103" t="s">
        <v>101</v>
      </c>
      <c r="BX100" s="103" t="s">
        <v>83</v>
      </c>
      <c r="CL100" s="103" t="s">
        <v>1</v>
      </c>
    </row>
    <row r="101" spans="1:91" s="3" customFormat="1" ht="25.5" customHeight="1">
      <c r="A101" s="96" t="s">
        <v>84</v>
      </c>
      <c r="B101" s="51"/>
      <c r="C101" s="97"/>
      <c r="D101" s="97"/>
      <c r="E101" s="258" t="s">
        <v>102</v>
      </c>
      <c r="F101" s="258"/>
      <c r="G101" s="258"/>
      <c r="H101" s="258"/>
      <c r="I101" s="258"/>
      <c r="J101" s="97"/>
      <c r="K101" s="258" t="s">
        <v>103</v>
      </c>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4">
        <f>'2019-05.1.6 - Rybník č. 1...'!J32</f>
        <v>0</v>
      </c>
      <c r="AH101" s="255"/>
      <c r="AI101" s="255"/>
      <c r="AJ101" s="255"/>
      <c r="AK101" s="255"/>
      <c r="AL101" s="255"/>
      <c r="AM101" s="255"/>
      <c r="AN101" s="254">
        <f t="shared" si="0"/>
        <v>0</v>
      </c>
      <c r="AO101" s="255"/>
      <c r="AP101" s="255"/>
      <c r="AQ101" s="98" t="s">
        <v>87</v>
      </c>
      <c r="AR101" s="53"/>
      <c r="AS101" s="99">
        <v>0</v>
      </c>
      <c r="AT101" s="100">
        <f t="shared" si="1"/>
        <v>0</v>
      </c>
      <c r="AU101" s="101">
        <f>'2019-05.1.6 - Rybník č. 1...'!P126</f>
        <v>0</v>
      </c>
      <c r="AV101" s="100">
        <f>'2019-05.1.6 - Rybník č. 1...'!J35</f>
        <v>0</v>
      </c>
      <c r="AW101" s="100">
        <f>'2019-05.1.6 - Rybník č. 1...'!J36</f>
        <v>0</v>
      </c>
      <c r="AX101" s="100">
        <f>'2019-05.1.6 - Rybník č. 1...'!J37</f>
        <v>0</v>
      </c>
      <c r="AY101" s="100">
        <f>'2019-05.1.6 - Rybník č. 1...'!J38</f>
        <v>0</v>
      </c>
      <c r="AZ101" s="100">
        <f>'2019-05.1.6 - Rybník č. 1...'!F35</f>
        <v>0</v>
      </c>
      <c r="BA101" s="100">
        <f>'2019-05.1.6 - Rybník č. 1...'!F36</f>
        <v>0</v>
      </c>
      <c r="BB101" s="100">
        <f>'2019-05.1.6 - Rybník č. 1...'!F37</f>
        <v>0</v>
      </c>
      <c r="BC101" s="100">
        <f>'2019-05.1.6 - Rybník č. 1...'!F38</f>
        <v>0</v>
      </c>
      <c r="BD101" s="102">
        <f>'2019-05.1.6 - Rybník č. 1...'!F39</f>
        <v>0</v>
      </c>
      <c r="BT101" s="103" t="s">
        <v>88</v>
      </c>
      <c r="BV101" s="103" t="s">
        <v>77</v>
      </c>
      <c r="BW101" s="103" t="s">
        <v>104</v>
      </c>
      <c r="BX101" s="103" t="s">
        <v>83</v>
      </c>
      <c r="CL101" s="103" t="s">
        <v>1</v>
      </c>
    </row>
    <row r="102" spans="1:91" s="3" customFormat="1" ht="25.5" customHeight="1">
      <c r="A102" s="96" t="s">
        <v>84</v>
      </c>
      <c r="B102" s="51"/>
      <c r="C102" s="97"/>
      <c r="D102" s="97"/>
      <c r="E102" s="258" t="s">
        <v>105</v>
      </c>
      <c r="F102" s="258"/>
      <c r="G102" s="258"/>
      <c r="H102" s="258"/>
      <c r="I102" s="258"/>
      <c r="J102" s="97"/>
      <c r="K102" s="258" t="s">
        <v>106</v>
      </c>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4">
        <f>'2019-05-1.7 - Rybník č. 1...'!J32</f>
        <v>0</v>
      </c>
      <c r="AH102" s="255"/>
      <c r="AI102" s="255"/>
      <c r="AJ102" s="255"/>
      <c r="AK102" s="255"/>
      <c r="AL102" s="255"/>
      <c r="AM102" s="255"/>
      <c r="AN102" s="254">
        <f t="shared" si="0"/>
        <v>0</v>
      </c>
      <c r="AO102" s="255"/>
      <c r="AP102" s="255"/>
      <c r="AQ102" s="98" t="s">
        <v>87</v>
      </c>
      <c r="AR102" s="53"/>
      <c r="AS102" s="99">
        <v>0</v>
      </c>
      <c r="AT102" s="100">
        <f t="shared" si="1"/>
        <v>0</v>
      </c>
      <c r="AU102" s="101">
        <f>'2019-05-1.7 - Rybník č. 1...'!P126</f>
        <v>0</v>
      </c>
      <c r="AV102" s="100">
        <f>'2019-05-1.7 - Rybník č. 1...'!J35</f>
        <v>0</v>
      </c>
      <c r="AW102" s="100">
        <f>'2019-05-1.7 - Rybník č. 1...'!J36</f>
        <v>0</v>
      </c>
      <c r="AX102" s="100">
        <f>'2019-05-1.7 - Rybník č. 1...'!J37</f>
        <v>0</v>
      </c>
      <c r="AY102" s="100">
        <f>'2019-05-1.7 - Rybník č. 1...'!J38</f>
        <v>0</v>
      </c>
      <c r="AZ102" s="100">
        <f>'2019-05-1.7 - Rybník č. 1...'!F35</f>
        <v>0</v>
      </c>
      <c r="BA102" s="100">
        <f>'2019-05-1.7 - Rybník č. 1...'!F36</f>
        <v>0</v>
      </c>
      <c r="BB102" s="100">
        <f>'2019-05-1.7 - Rybník č. 1...'!F37</f>
        <v>0</v>
      </c>
      <c r="BC102" s="100">
        <f>'2019-05-1.7 - Rybník č. 1...'!F38</f>
        <v>0</v>
      </c>
      <c r="BD102" s="102">
        <f>'2019-05-1.7 - Rybník č. 1...'!F39</f>
        <v>0</v>
      </c>
      <c r="BT102" s="103" t="s">
        <v>88</v>
      </c>
      <c r="BV102" s="103" t="s">
        <v>77</v>
      </c>
      <c r="BW102" s="103" t="s">
        <v>107</v>
      </c>
      <c r="BX102" s="103" t="s">
        <v>83</v>
      </c>
      <c r="CL102" s="103" t="s">
        <v>1</v>
      </c>
    </row>
    <row r="103" spans="1:91" s="6" customFormat="1" ht="27" customHeight="1">
      <c r="B103" s="86"/>
      <c r="C103" s="87"/>
      <c r="D103" s="259" t="s">
        <v>108</v>
      </c>
      <c r="E103" s="259"/>
      <c r="F103" s="259"/>
      <c r="G103" s="259"/>
      <c r="H103" s="259"/>
      <c r="I103" s="88"/>
      <c r="J103" s="259" t="s">
        <v>109</v>
      </c>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67">
        <f>ROUND(SUM(AG104:AG110),2)</f>
        <v>0</v>
      </c>
      <c r="AH103" s="257"/>
      <c r="AI103" s="257"/>
      <c r="AJ103" s="257"/>
      <c r="AK103" s="257"/>
      <c r="AL103" s="257"/>
      <c r="AM103" s="257"/>
      <c r="AN103" s="256">
        <f t="shared" si="0"/>
        <v>0</v>
      </c>
      <c r="AO103" s="257"/>
      <c r="AP103" s="257"/>
      <c r="AQ103" s="89" t="s">
        <v>81</v>
      </c>
      <c r="AR103" s="90"/>
      <c r="AS103" s="91">
        <f>ROUND(SUM(AS104:AS110),2)</f>
        <v>0</v>
      </c>
      <c r="AT103" s="92">
        <f t="shared" si="1"/>
        <v>0</v>
      </c>
      <c r="AU103" s="93">
        <f>ROUND(SUM(AU104:AU110),5)</f>
        <v>0</v>
      </c>
      <c r="AV103" s="92">
        <f>ROUND(AZ103*L29,2)</f>
        <v>0</v>
      </c>
      <c r="AW103" s="92">
        <f>ROUND(BA103*L30,2)</f>
        <v>0</v>
      </c>
      <c r="AX103" s="92">
        <f>ROUND(BB103*L29,2)</f>
        <v>0</v>
      </c>
      <c r="AY103" s="92">
        <f>ROUND(BC103*L30,2)</f>
        <v>0</v>
      </c>
      <c r="AZ103" s="92">
        <f>ROUND(SUM(AZ104:AZ110),2)</f>
        <v>0</v>
      </c>
      <c r="BA103" s="92">
        <f>ROUND(SUM(BA104:BA110),2)</f>
        <v>0</v>
      </c>
      <c r="BB103" s="92">
        <f>ROUND(SUM(BB104:BB110),2)</f>
        <v>0</v>
      </c>
      <c r="BC103" s="92">
        <f>ROUND(SUM(BC104:BC110),2)</f>
        <v>0</v>
      </c>
      <c r="BD103" s="94">
        <f>ROUND(SUM(BD104:BD110),2)</f>
        <v>0</v>
      </c>
      <c r="BS103" s="95" t="s">
        <v>74</v>
      </c>
      <c r="BT103" s="95" t="s">
        <v>82</v>
      </c>
      <c r="BU103" s="95" t="s">
        <v>76</v>
      </c>
      <c r="BV103" s="95" t="s">
        <v>77</v>
      </c>
      <c r="BW103" s="95" t="s">
        <v>110</v>
      </c>
      <c r="BX103" s="95" t="s">
        <v>5</v>
      </c>
      <c r="CL103" s="95" t="s">
        <v>1</v>
      </c>
      <c r="CM103" s="95" t="s">
        <v>75</v>
      </c>
    </row>
    <row r="104" spans="1:91" s="3" customFormat="1" ht="25.5" customHeight="1">
      <c r="A104" s="96" t="s">
        <v>84</v>
      </c>
      <c r="B104" s="51"/>
      <c r="C104" s="97"/>
      <c r="D104" s="97"/>
      <c r="E104" s="258" t="s">
        <v>111</v>
      </c>
      <c r="F104" s="258"/>
      <c r="G104" s="258"/>
      <c r="H104" s="258"/>
      <c r="I104" s="258"/>
      <c r="J104" s="97"/>
      <c r="K104" s="258" t="s">
        <v>112</v>
      </c>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4">
        <f>'2019-05.2.1 - Rybník č. 2...'!J32</f>
        <v>0</v>
      </c>
      <c r="AH104" s="255"/>
      <c r="AI104" s="255"/>
      <c r="AJ104" s="255"/>
      <c r="AK104" s="255"/>
      <c r="AL104" s="255"/>
      <c r="AM104" s="255"/>
      <c r="AN104" s="254">
        <f t="shared" si="0"/>
        <v>0</v>
      </c>
      <c r="AO104" s="255"/>
      <c r="AP104" s="255"/>
      <c r="AQ104" s="98" t="s">
        <v>87</v>
      </c>
      <c r="AR104" s="53"/>
      <c r="AS104" s="99">
        <v>0</v>
      </c>
      <c r="AT104" s="100">
        <f t="shared" si="1"/>
        <v>0</v>
      </c>
      <c r="AU104" s="101">
        <f>'2019-05.2.1 - Rybník č. 2...'!P124</f>
        <v>0</v>
      </c>
      <c r="AV104" s="100">
        <f>'2019-05.2.1 - Rybník č. 2...'!J35</f>
        <v>0</v>
      </c>
      <c r="AW104" s="100">
        <f>'2019-05.2.1 - Rybník č. 2...'!J36</f>
        <v>0</v>
      </c>
      <c r="AX104" s="100">
        <f>'2019-05.2.1 - Rybník č. 2...'!J37</f>
        <v>0</v>
      </c>
      <c r="AY104" s="100">
        <f>'2019-05.2.1 - Rybník č. 2...'!J38</f>
        <v>0</v>
      </c>
      <c r="AZ104" s="100">
        <f>'2019-05.2.1 - Rybník č. 2...'!F35</f>
        <v>0</v>
      </c>
      <c r="BA104" s="100">
        <f>'2019-05.2.1 - Rybník č. 2...'!F36</f>
        <v>0</v>
      </c>
      <c r="BB104" s="100">
        <f>'2019-05.2.1 - Rybník č. 2...'!F37</f>
        <v>0</v>
      </c>
      <c r="BC104" s="100">
        <f>'2019-05.2.1 - Rybník č. 2...'!F38</f>
        <v>0</v>
      </c>
      <c r="BD104" s="102">
        <f>'2019-05.2.1 - Rybník č. 2...'!F39</f>
        <v>0</v>
      </c>
      <c r="BT104" s="103" t="s">
        <v>88</v>
      </c>
      <c r="BV104" s="103" t="s">
        <v>77</v>
      </c>
      <c r="BW104" s="103" t="s">
        <v>113</v>
      </c>
      <c r="BX104" s="103" t="s">
        <v>110</v>
      </c>
      <c r="CL104" s="103" t="s">
        <v>1</v>
      </c>
    </row>
    <row r="105" spans="1:91" s="3" customFormat="1" ht="25.5" customHeight="1">
      <c r="A105" s="96" t="s">
        <v>84</v>
      </c>
      <c r="B105" s="51"/>
      <c r="C105" s="97"/>
      <c r="D105" s="97"/>
      <c r="E105" s="258" t="s">
        <v>114</v>
      </c>
      <c r="F105" s="258"/>
      <c r="G105" s="258"/>
      <c r="H105" s="258"/>
      <c r="I105" s="258"/>
      <c r="J105" s="97"/>
      <c r="K105" s="258" t="s">
        <v>91</v>
      </c>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4">
        <f>'2019-05.2.2 - Rybník č. 2...'!J32</f>
        <v>0</v>
      </c>
      <c r="AH105" s="255"/>
      <c r="AI105" s="255"/>
      <c r="AJ105" s="255"/>
      <c r="AK105" s="255"/>
      <c r="AL105" s="255"/>
      <c r="AM105" s="255"/>
      <c r="AN105" s="254">
        <f t="shared" si="0"/>
        <v>0</v>
      </c>
      <c r="AO105" s="255"/>
      <c r="AP105" s="255"/>
      <c r="AQ105" s="98" t="s">
        <v>87</v>
      </c>
      <c r="AR105" s="53"/>
      <c r="AS105" s="99">
        <v>0</v>
      </c>
      <c r="AT105" s="100">
        <f t="shared" si="1"/>
        <v>0</v>
      </c>
      <c r="AU105" s="101">
        <f>'2019-05.2.2 - Rybník č. 2...'!P125</f>
        <v>0</v>
      </c>
      <c r="AV105" s="100">
        <f>'2019-05.2.2 - Rybník č. 2...'!J35</f>
        <v>0</v>
      </c>
      <c r="AW105" s="100">
        <f>'2019-05.2.2 - Rybník č. 2...'!J36</f>
        <v>0</v>
      </c>
      <c r="AX105" s="100">
        <f>'2019-05.2.2 - Rybník č. 2...'!J37</f>
        <v>0</v>
      </c>
      <c r="AY105" s="100">
        <f>'2019-05.2.2 - Rybník č. 2...'!J38</f>
        <v>0</v>
      </c>
      <c r="AZ105" s="100">
        <f>'2019-05.2.2 - Rybník č. 2...'!F35</f>
        <v>0</v>
      </c>
      <c r="BA105" s="100">
        <f>'2019-05.2.2 - Rybník č. 2...'!F36</f>
        <v>0</v>
      </c>
      <c r="BB105" s="100">
        <f>'2019-05.2.2 - Rybník č. 2...'!F37</f>
        <v>0</v>
      </c>
      <c r="BC105" s="100">
        <f>'2019-05.2.2 - Rybník č. 2...'!F38</f>
        <v>0</v>
      </c>
      <c r="BD105" s="102">
        <f>'2019-05.2.2 - Rybník č. 2...'!F39</f>
        <v>0</v>
      </c>
      <c r="BT105" s="103" t="s">
        <v>88</v>
      </c>
      <c r="BV105" s="103" t="s">
        <v>77</v>
      </c>
      <c r="BW105" s="103" t="s">
        <v>115</v>
      </c>
      <c r="BX105" s="103" t="s">
        <v>110</v>
      </c>
      <c r="CL105" s="103" t="s">
        <v>1</v>
      </c>
    </row>
    <row r="106" spans="1:91" s="3" customFormat="1" ht="25.5" customHeight="1">
      <c r="A106" s="96" t="s">
        <v>84</v>
      </c>
      <c r="B106" s="51"/>
      <c r="C106" s="97"/>
      <c r="D106" s="97"/>
      <c r="E106" s="258" t="s">
        <v>116</v>
      </c>
      <c r="F106" s="258"/>
      <c r="G106" s="258"/>
      <c r="H106" s="258"/>
      <c r="I106" s="258"/>
      <c r="J106" s="97"/>
      <c r="K106" s="258" t="s">
        <v>117</v>
      </c>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4">
        <f>'2019-05.2.3 - Rybník č. 2...'!J32</f>
        <v>0</v>
      </c>
      <c r="AH106" s="255"/>
      <c r="AI106" s="255"/>
      <c r="AJ106" s="255"/>
      <c r="AK106" s="255"/>
      <c r="AL106" s="255"/>
      <c r="AM106" s="255"/>
      <c r="AN106" s="254">
        <f t="shared" si="0"/>
        <v>0</v>
      </c>
      <c r="AO106" s="255"/>
      <c r="AP106" s="255"/>
      <c r="AQ106" s="98" t="s">
        <v>87</v>
      </c>
      <c r="AR106" s="53"/>
      <c r="AS106" s="99">
        <v>0</v>
      </c>
      <c r="AT106" s="100">
        <f t="shared" si="1"/>
        <v>0</v>
      </c>
      <c r="AU106" s="101">
        <f>'2019-05.2.3 - Rybník č. 2...'!P128</f>
        <v>0</v>
      </c>
      <c r="AV106" s="100">
        <f>'2019-05.2.3 - Rybník č. 2...'!J35</f>
        <v>0</v>
      </c>
      <c r="AW106" s="100">
        <f>'2019-05.2.3 - Rybník č. 2...'!J36</f>
        <v>0</v>
      </c>
      <c r="AX106" s="100">
        <f>'2019-05.2.3 - Rybník č. 2...'!J37</f>
        <v>0</v>
      </c>
      <c r="AY106" s="100">
        <f>'2019-05.2.3 - Rybník č. 2...'!J38</f>
        <v>0</v>
      </c>
      <c r="AZ106" s="100">
        <f>'2019-05.2.3 - Rybník č. 2...'!F35</f>
        <v>0</v>
      </c>
      <c r="BA106" s="100">
        <f>'2019-05.2.3 - Rybník č. 2...'!F36</f>
        <v>0</v>
      </c>
      <c r="BB106" s="100">
        <f>'2019-05.2.3 - Rybník č. 2...'!F37</f>
        <v>0</v>
      </c>
      <c r="BC106" s="100">
        <f>'2019-05.2.3 - Rybník č. 2...'!F38</f>
        <v>0</v>
      </c>
      <c r="BD106" s="102">
        <f>'2019-05.2.3 - Rybník č. 2...'!F39</f>
        <v>0</v>
      </c>
      <c r="BT106" s="103" t="s">
        <v>88</v>
      </c>
      <c r="BV106" s="103" t="s">
        <v>77</v>
      </c>
      <c r="BW106" s="103" t="s">
        <v>118</v>
      </c>
      <c r="BX106" s="103" t="s">
        <v>110</v>
      </c>
      <c r="CL106" s="103" t="s">
        <v>1</v>
      </c>
    </row>
    <row r="107" spans="1:91" s="3" customFormat="1" ht="25.5" customHeight="1">
      <c r="A107" s="96" t="s">
        <v>84</v>
      </c>
      <c r="B107" s="51"/>
      <c r="C107" s="97"/>
      <c r="D107" s="97"/>
      <c r="E107" s="258" t="s">
        <v>119</v>
      </c>
      <c r="F107" s="258"/>
      <c r="G107" s="258"/>
      <c r="H107" s="258"/>
      <c r="I107" s="258"/>
      <c r="J107" s="97"/>
      <c r="K107" s="258" t="s">
        <v>120</v>
      </c>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4">
        <f>'2019-05.2.4 - Rybník č. 4...'!J32</f>
        <v>0</v>
      </c>
      <c r="AH107" s="255"/>
      <c r="AI107" s="255"/>
      <c r="AJ107" s="255"/>
      <c r="AK107" s="255"/>
      <c r="AL107" s="255"/>
      <c r="AM107" s="255"/>
      <c r="AN107" s="254">
        <f t="shared" si="0"/>
        <v>0</v>
      </c>
      <c r="AO107" s="255"/>
      <c r="AP107" s="255"/>
      <c r="AQ107" s="98" t="s">
        <v>87</v>
      </c>
      <c r="AR107" s="53"/>
      <c r="AS107" s="99">
        <v>0</v>
      </c>
      <c r="AT107" s="100">
        <f t="shared" si="1"/>
        <v>0</v>
      </c>
      <c r="AU107" s="101">
        <f>'2019-05.2.4 - Rybník č. 4...'!P125</f>
        <v>0</v>
      </c>
      <c r="AV107" s="100">
        <f>'2019-05.2.4 - Rybník č. 4...'!J35</f>
        <v>0</v>
      </c>
      <c r="AW107" s="100">
        <f>'2019-05.2.4 - Rybník č. 4...'!J36</f>
        <v>0</v>
      </c>
      <c r="AX107" s="100">
        <f>'2019-05.2.4 - Rybník č. 4...'!J37</f>
        <v>0</v>
      </c>
      <c r="AY107" s="100">
        <f>'2019-05.2.4 - Rybník č. 4...'!J38</f>
        <v>0</v>
      </c>
      <c r="AZ107" s="100">
        <f>'2019-05.2.4 - Rybník č. 4...'!F35</f>
        <v>0</v>
      </c>
      <c r="BA107" s="100">
        <f>'2019-05.2.4 - Rybník č. 4...'!F36</f>
        <v>0</v>
      </c>
      <c r="BB107" s="100">
        <f>'2019-05.2.4 - Rybník č. 4...'!F37</f>
        <v>0</v>
      </c>
      <c r="BC107" s="100">
        <f>'2019-05.2.4 - Rybník č. 4...'!F38</f>
        <v>0</v>
      </c>
      <c r="BD107" s="102">
        <f>'2019-05.2.4 - Rybník č. 4...'!F39</f>
        <v>0</v>
      </c>
      <c r="BT107" s="103" t="s">
        <v>88</v>
      </c>
      <c r="BV107" s="103" t="s">
        <v>77</v>
      </c>
      <c r="BW107" s="103" t="s">
        <v>121</v>
      </c>
      <c r="BX107" s="103" t="s">
        <v>110</v>
      </c>
      <c r="CL107" s="103" t="s">
        <v>1</v>
      </c>
    </row>
    <row r="108" spans="1:91" s="3" customFormat="1" ht="25.5" customHeight="1">
      <c r="A108" s="96" t="s">
        <v>84</v>
      </c>
      <c r="B108" s="51"/>
      <c r="C108" s="97"/>
      <c r="D108" s="97"/>
      <c r="E108" s="258" t="s">
        <v>122</v>
      </c>
      <c r="F108" s="258"/>
      <c r="G108" s="258"/>
      <c r="H108" s="258"/>
      <c r="I108" s="258"/>
      <c r="J108" s="97"/>
      <c r="K108" s="258" t="s">
        <v>123</v>
      </c>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4">
        <f>'2019-05.2.5 - Rybník č. 2...'!J32</f>
        <v>0</v>
      </c>
      <c r="AH108" s="255"/>
      <c r="AI108" s="255"/>
      <c r="AJ108" s="255"/>
      <c r="AK108" s="255"/>
      <c r="AL108" s="255"/>
      <c r="AM108" s="255"/>
      <c r="AN108" s="254">
        <f t="shared" si="0"/>
        <v>0</v>
      </c>
      <c r="AO108" s="255"/>
      <c r="AP108" s="255"/>
      <c r="AQ108" s="98" t="s">
        <v>87</v>
      </c>
      <c r="AR108" s="53"/>
      <c r="AS108" s="99">
        <v>0</v>
      </c>
      <c r="AT108" s="100">
        <f t="shared" si="1"/>
        <v>0</v>
      </c>
      <c r="AU108" s="101">
        <f>'2019-05.2.5 - Rybník č. 2...'!P127</f>
        <v>0</v>
      </c>
      <c r="AV108" s="100">
        <f>'2019-05.2.5 - Rybník č. 2...'!J35</f>
        <v>0</v>
      </c>
      <c r="AW108" s="100">
        <f>'2019-05.2.5 - Rybník č. 2...'!J36</f>
        <v>0</v>
      </c>
      <c r="AX108" s="100">
        <f>'2019-05.2.5 - Rybník č. 2...'!J37</f>
        <v>0</v>
      </c>
      <c r="AY108" s="100">
        <f>'2019-05.2.5 - Rybník č. 2...'!J38</f>
        <v>0</v>
      </c>
      <c r="AZ108" s="100">
        <f>'2019-05.2.5 - Rybník č. 2...'!F35</f>
        <v>0</v>
      </c>
      <c r="BA108" s="100">
        <f>'2019-05.2.5 - Rybník č. 2...'!F36</f>
        <v>0</v>
      </c>
      <c r="BB108" s="100">
        <f>'2019-05.2.5 - Rybník č. 2...'!F37</f>
        <v>0</v>
      </c>
      <c r="BC108" s="100">
        <f>'2019-05.2.5 - Rybník č. 2...'!F38</f>
        <v>0</v>
      </c>
      <c r="BD108" s="102">
        <f>'2019-05.2.5 - Rybník č. 2...'!F39</f>
        <v>0</v>
      </c>
      <c r="BT108" s="103" t="s">
        <v>88</v>
      </c>
      <c r="BV108" s="103" t="s">
        <v>77</v>
      </c>
      <c r="BW108" s="103" t="s">
        <v>124</v>
      </c>
      <c r="BX108" s="103" t="s">
        <v>110</v>
      </c>
      <c r="CL108" s="103" t="s">
        <v>1</v>
      </c>
    </row>
    <row r="109" spans="1:91" s="3" customFormat="1" ht="25.5" customHeight="1">
      <c r="A109" s="96" t="s">
        <v>84</v>
      </c>
      <c r="B109" s="51"/>
      <c r="C109" s="97"/>
      <c r="D109" s="97"/>
      <c r="E109" s="258" t="s">
        <v>125</v>
      </c>
      <c r="F109" s="258"/>
      <c r="G109" s="258"/>
      <c r="H109" s="258"/>
      <c r="I109" s="258"/>
      <c r="J109" s="97"/>
      <c r="K109" s="258" t="s">
        <v>126</v>
      </c>
      <c r="L109" s="258"/>
      <c r="M109" s="258"/>
      <c r="N109" s="258"/>
      <c r="O109" s="258"/>
      <c r="P109" s="258"/>
      <c r="Q109" s="258"/>
      <c r="R109" s="258"/>
      <c r="S109" s="258"/>
      <c r="T109" s="258"/>
      <c r="U109" s="258"/>
      <c r="V109" s="258"/>
      <c r="W109" s="258"/>
      <c r="X109" s="258"/>
      <c r="Y109" s="258"/>
      <c r="Z109" s="258"/>
      <c r="AA109" s="258"/>
      <c r="AB109" s="258"/>
      <c r="AC109" s="258"/>
      <c r="AD109" s="258"/>
      <c r="AE109" s="258"/>
      <c r="AF109" s="258"/>
      <c r="AG109" s="254">
        <f>'2019-05.2.6 - Rybník č. 2...'!J32</f>
        <v>0</v>
      </c>
      <c r="AH109" s="255"/>
      <c r="AI109" s="255"/>
      <c r="AJ109" s="255"/>
      <c r="AK109" s="255"/>
      <c r="AL109" s="255"/>
      <c r="AM109" s="255"/>
      <c r="AN109" s="254">
        <f t="shared" si="0"/>
        <v>0</v>
      </c>
      <c r="AO109" s="255"/>
      <c r="AP109" s="255"/>
      <c r="AQ109" s="98" t="s">
        <v>87</v>
      </c>
      <c r="AR109" s="53"/>
      <c r="AS109" s="99">
        <v>0</v>
      </c>
      <c r="AT109" s="100">
        <f t="shared" si="1"/>
        <v>0</v>
      </c>
      <c r="AU109" s="101">
        <f>'2019-05.2.6 - Rybník č. 2...'!P126</f>
        <v>0</v>
      </c>
      <c r="AV109" s="100">
        <f>'2019-05.2.6 - Rybník č. 2...'!J35</f>
        <v>0</v>
      </c>
      <c r="AW109" s="100">
        <f>'2019-05.2.6 - Rybník č. 2...'!J36</f>
        <v>0</v>
      </c>
      <c r="AX109" s="100">
        <f>'2019-05.2.6 - Rybník č. 2...'!J37</f>
        <v>0</v>
      </c>
      <c r="AY109" s="100">
        <f>'2019-05.2.6 - Rybník č. 2...'!J38</f>
        <v>0</v>
      </c>
      <c r="AZ109" s="100">
        <f>'2019-05.2.6 - Rybník č. 2...'!F35</f>
        <v>0</v>
      </c>
      <c r="BA109" s="100">
        <f>'2019-05.2.6 - Rybník č. 2...'!F36</f>
        <v>0</v>
      </c>
      <c r="BB109" s="100">
        <f>'2019-05.2.6 - Rybník č. 2...'!F37</f>
        <v>0</v>
      </c>
      <c r="BC109" s="100">
        <f>'2019-05.2.6 - Rybník č. 2...'!F38</f>
        <v>0</v>
      </c>
      <c r="BD109" s="102">
        <f>'2019-05.2.6 - Rybník č. 2...'!F39</f>
        <v>0</v>
      </c>
      <c r="BT109" s="103" t="s">
        <v>88</v>
      </c>
      <c r="BV109" s="103" t="s">
        <v>77</v>
      </c>
      <c r="BW109" s="103" t="s">
        <v>127</v>
      </c>
      <c r="BX109" s="103" t="s">
        <v>110</v>
      </c>
      <c r="CL109" s="103" t="s">
        <v>1</v>
      </c>
    </row>
    <row r="110" spans="1:91" s="3" customFormat="1" ht="25.5" customHeight="1">
      <c r="A110" s="96" t="s">
        <v>84</v>
      </c>
      <c r="B110" s="51"/>
      <c r="C110" s="97"/>
      <c r="D110" s="97"/>
      <c r="E110" s="258" t="s">
        <v>128</v>
      </c>
      <c r="F110" s="258"/>
      <c r="G110" s="258"/>
      <c r="H110" s="258"/>
      <c r="I110" s="258"/>
      <c r="J110" s="97"/>
      <c r="K110" s="258" t="s">
        <v>129</v>
      </c>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4">
        <f>'2019-05.2.7 - Rybník č. 2...'!J32</f>
        <v>0</v>
      </c>
      <c r="AH110" s="255"/>
      <c r="AI110" s="255"/>
      <c r="AJ110" s="255"/>
      <c r="AK110" s="255"/>
      <c r="AL110" s="255"/>
      <c r="AM110" s="255"/>
      <c r="AN110" s="254">
        <f t="shared" si="0"/>
        <v>0</v>
      </c>
      <c r="AO110" s="255"/>
      <c r="AP110" s="255"/>
      <c r="AQ110" s="98" t="s">
        <v>87</v>
      </c>
      <c r="AR110" s="53"/>
      <c r="AS110" s="99">
        <v>0</v>
      </c>
      <c r="AT110" s="100">
        <f t="shared" si="1"/>
        <v>0</v>
      </c>
      <c r="AU110" s="101">
        <f>'2019-05.2.7 - Rybník č. 2...'!P126</f>
        <v>0</v>
      </c>
      <c r="AV110" s="100">
        <f>'2019-05.2.7 - Rybník č. 2...'!J35</f>
        <v>0</v>
      </c>
      <c r="AW110" s="100">
        <f>'2019-05.2.7 - Rybník č. 2...'!J36</f>
        <v>0</v>
      </c>
      <c r="AX110" s="100">
        <f>'2019-05.2.7 - Rybník č. 2...'!J37</f>
        <v>0</v>
      </c>
      <c r="AY110" s="100">
        <f>'2019-05.2.7 - Rybník č. 2...'!J38</f>
        <v>0</v>
      </c>
      <c r="AZ110" s="100">
        <f>'2019-05.2.7 - Rybník č. 2...'!F35</f>
        <v>0</v>
      </c>
      <c r="BA110" s="100">
        <f>'2019-05.2.7 - Rybník č. 2...'!F36</f>
        <v>0</v>
      </c>
      <c r="BB110" s="100">
        <f>'2019-05.2.7 - Rybník č. 2...'!F37</f>
        <v>0</v>
      </c>
      <c r="BC110" s="100">
        <f>'2019-05.2.7 - Rybník č. 2...'!F38</f>
        <v>0</v>
      </c>
      <c r="BD110" s="102">
        <f>'2019-05.2.7 - Rybník č. 2...'!F39</f>
        <v>0</v>
      </c>
      <c r="BT110" s="103" t="s">
        <v>88</v>
      </c>
      <c r="BV110" s="103" t="s">
        <v>77</v>
      </c>
      <c r="BW110" s="103" t="s">
        <v>130</v>
      </c>
      <c r="BX110" s="103" t="s">
        <v>110</v>
      </c>
      <c r="CL110" s="103" t="s">
        <v>1</v>
      </c>
    </row>
    <row r="111" spans="1:91" s="6" customFormat="1" ht="27" customHeight="1">
      <c r="B111" s="86"/>
      <c r="C111" s="87"/>
      <c r="D111" s="259" t="s">
        <v>131</v>
      </c>
      <c r="E111" s="259"/>
      <c r="F111" s="259"/>
      <c r="G111" s="259"/>
      <c r="H111" s="259"/>
      <c r="I111" s="88"/>
      <c r="J111" s="259" t="s">
        <v>132</v>
      </c>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67">
        <f>ROUND(SUM(AG112:AG118),2)</f>
        <v>0</v>
      </c>
      <c r="AH111" s="257"/>
      <c r="AI111" s="257"/>
      <c r="AJ111" s="257"/>
      <c r="AK111" s="257"/>
      <c r="AL111" s="257"/>
      <c r="AM111" s="257"/>
      <c r="AN111" s="256">
        <f t="shared" si="0"/>
        <v>0</v>
      </c>
      <c r="AO111" s="257"/>
      <c r="AP111" s="257"/>
      <c r="AQ111" s="89" t="s">
        <v>81</v>
      </c>
      <c r="AR111" s="90"/>
      <c r="AS111" s="91">
        <f>ROUND(SUM(AS112:AS118),2)</f>
        <v>0</v>
      </c>
      <c r="AT111" s="92">
        <f t="shared" si="1"/>
        <v>0</v>
      </c>
      <c r="AU111" s="93">
        <f>ROUND(SUM(AU112:AU118),5)</f>
        <v>0</v>
      </c>
      <c r="AV111" s="92">
        <f>ROUND(AZ111*L29,2)</f>
        <v>0</v>
      </c>
      <c r="AW111" s="92">
        <f>ROUND(BA111*L30,2)</f>
        <v>0</v>
      </c>
      <c r="AX111" s="92">
        <f>ROUND(BB111*L29,2)</f>
        <v>0</v>
      </c>
      <c r="AY111" s="92">
        <f>ROUND(BC111*L30,2)</f>
        <v>0</v>
      </c>
      <c r="AZ111" s="92">
        <f>ROUND(SUM(AZ112:AZ118),2)</f>
        <v>0</v>
      </c>
      <c r="BA111" s="92">
        <f>ROUND(SUM(BA112:BA118),2)</f>
        <v>0</v>
      </c>
      <c r="BB111" s="92">
        <f>ROUND(SUM(BB112:BB118),2)</f>
        <v>0</v>
      </c>
      <c r="BC111" s="92">
        <f>ROUND(SUM(BC112:BC118),2)</f>
        <v>0</v>
      </c>
      <c r="BD111" s="94">
        <f>ROUND(SUM(BD112:BD118),2)</f>
        <v>0</v>
      </c>
      <c r="BS111" s="95" t="s">
        <v>74</v>
      </c>
      <c r="BT111" s="95" t="s">
        <v>82</v>
      </c>
      <c r="BU111" s="95" t="s">
        <v>76</v>
      </c>
      <c r="BV111" s="95" t="s">
        <v>77</v>
      </c>
      <c r="BW111" s="95" t="s">
        <v>133</v>
      </c>
      <c r="BX111" s="95" t="s">
        <v>5</v>
      </c>
      <c r="CL111" s="95" t="s">
        <v>1</v>
      </c>
      <c r="CM111" s="95" t="s">
        <v>75</v>
      </c>
    </row>
    <row r="112" spans="1:91" s="3" customFormat="1" ht="25.5" customHeight="1">
      <c r="A112" s="96" t="s">
        <v>84</v>
      </c>
      <c r="B112" s="51"/>
      <c r="C112" s="97"/>
      <c r="D112" s="97"/>
      <c r="E112" s="258" t="s">
        <v>134</v>
      </c>
      <c r="F112" s="258"/>
      <c r="G112" s="258"/>
      <c r="H112" s="258"/>
      <c r="I112" s="258"/>
      <c r="J112" s="97"/>
      <c r="K112" s="258" t="s">
        <v>135</v>
      </c>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4">
        <f>'2019-05.3.1 - Rybník č. 3...'!J32</f>
        <v>0</v>
      </c>
      <c r="AH112" s="255"/>
      <c r="AI112" s="255"/>
      <c r="AJ112" s="255"/>
      <c r="AK112" s="255"/>
      <c r="AL112" s="255"/>
      <c r="AM112" s="255"/>
      <c r="AN112" s="254">
        <f t="shared" si="0"/>
        <v>0</v>
      </c>
      <c r="AO112" s="255"/>
      <c r="AP112" s="255"/>
      <c r="AQ112" s="98" t="s">
        <v>87</v>
      </c>
      <c r="AR112" s="53"/>
      <c r="AS112" s="99">
        <v>0</v>
      </c>
      <c r="AT112" s="100">
        <f t="shared" si="1"/>
        <v>0</v>
      </c>
      <c r="AU112" s="101">
        <f>'2019-05.3.1 - Rybník č. 3...'!P124</f>
        <v>0</v>
      </c>
      <c r="AV112" s="100">
        <f>'2019-05.3.1 - Rybník č. 3...'!J35</f>
        <v>0</v>
      </c>
      <c r="AW112" s="100">
        <f>'2019-05.3.1 - Rybník č. 3...'!J36</f>
        <v>0</v>
      </c>
      <c r="AX112" s="100">
        <f>'2019-05.3.1 - Rybník č. 3...'!J37</f>
        <v>0</v>
      </c>
      <c r="AY112" s="100">
        <f>'2019-05.3.1 - Rybník č. 3...'!J38</f>
        <v>0</v>
      </c>
      <c r="AZ112" s="100">
        <f>'2019-05.3.1 - Rybník č. 3...'!F35</f>
        <v>0</v>
      </c>
      <c r="BA112" s="100">
        <f>'2019-05.3.1 - Rybník č. 3...'!F36</f>
        <v>0</v>
      </c>
      <c r="BB112" s="100">
        <f>'2019-05.3.1 - Rybník č. 3...'!F37</f>
        <v>0</v>
      </c>
      <c r="BC112" s="100">
        <f>'2019-05.3.1 - Rybník č. 3...'!F38</f>
        <v>0</v>
      </c>
      <c r="BD112" s="102">
        <f>'2019-05.3.1 - Rybník č. 3...'!F39</f>
        <v>0</v>
      </c>
      <c r="BT112" s="103" t="s">
        <v>88</v>
      </c>
      <c r="BV112" s="103" t="s">
        <v>77</v>
      </c>
      <c r="BW112" s="103" t="s">
        <v>136</v>
      </c>
      <c r="BX112" s="103" t="s">
        <v>133</v>
      </c>
      <c r="CL112" s="103" t="s">
        <v>1</v>
      </c>
    </row>
    <row r="113" spans="1:90" s="3" customFormat="1" ht="25.5" customHeight="1">
      <c r="A113" s="96" t="s">
        <v>84</v>
      </c>
      <c r="B113" s="51"/>
      <c r="C113" s="97"/>
      <c r="D113" s="97"/>
      <c r="E113" s="258" t="s">
        <v>137</v>
      </c>
      <c r="F113" s="258"/>
      <c r="G113" s="258"/>
      <c r="H113" s="258"/>
      <c r="I113" s="258"/>
      <c r="J113" s="97"/>
      <c r="K113" s="258" t="s">
        <v>138</v>
      </c>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4">
        <f>'2019-05.3.2 - Rybník č. 3...'!J32</f>
        <v>0</v>
      </c>
      <c r="AH113" s="255"/>
      <c r="AI113" s="255"/>
      <c r="AJ113" s="255"/>
      <c r="AK113" s="255"/>
      <c r="AL113" s="255"/>
      <c r="AM113" s="255"/>
      <c r="AN113" s="254">
        <f t="shared" si="0"/>
        <v>0</v>
      </c>
      <c r="AO113" s="255"/>
      <c r="AP113" s="255"/>
      <c r="AQ113" s="98" t="s">
        <v>87</v>
      </c>
      <c r="AR113" s="53"/>
      <c r="AS113" s="99">
        <v>0</v>
      </c>
      <c r="AT113" s="100">
        <f t="shared" si="1"/>
        <v>0</v>
      </c>
      <c r="AU113" s="101">
        <f>'2019-05.3.2 - Rybník č. 3...'!P125</f>
        <v>0</v>
      </c>
      <c r="AV113" s="100">
        <f>'2019-05.3.2 - Rybník č. 3...'!J35</f>
        <v>0</v>
      </c>
      <c r="AW113" s="100">
        <f>'2019-05.3.2 - Rybník č. 3...'!J36</f>
        <v>0</v>
      </c>
      <c r="AX113" s="100">
        <f>'2019-05.3.2 - Rybník č. 3...'!J37</f>
        <v>0</v>
      </c>
      <c r="AY113" s="100">
        <f>'2019-05.3.2 - Rybník č. 3...'!J38</f>
        <v>0</v>
      </c>
      <c r="AZ113" s="100">
        <f>'2019-05.3.2 - Rybník č. 3...'!F35</f>
        <v>0</v>
      </c>
      <c r="BA113" s="100">
        <f>'2019-05.3.2 - Rybník č. 3...'!F36</f>
        <v>0</v>
      </c>
      <c r="BB113" s="100">
        <f>'2019-05.3.2 - Rybník č. 3...'!F37</f>
        <v>0</v>
      </c>
      <c r="BC113" s="100">
        <f>'2019-05.3.2 - Rybník č. 3...'!F38</f>
        <v>0</v>
      </c>
      <c r="BD113" s="102">
        <f>'2019-05.3.2 - Rybník č. 3...'!F39</f>
        <v>0</v>
      </c>
      <c r="BT113" s="103" t="s">
        <v>88</v>
      </c>
      <c r="BV113" s="103" t="s">
        <v>77</v>
      </c>
      <c r="BW113" s="103" t="s">
        <v>139</v>
      </c>
      <c r="BX113" s="103" t="s">
        <v>133</v>
      </c>
      <c r="CL113" s="103" t="s">
        <v>1</v>
      </c>
    </row>
    <row r="114" spans="1:90" s="3" customFormat="1" ht="25.5" customHeight="1">
      <c r="A114" s="96" t="s">
        <v>84</v>
      </c>
      <c r="B114" s="51"/>
      <c r="C114" s="97"/>
      <c r="D114" s="97"/>
      <c r="E114" s="258" t="s">
        <v>140</v>
      </c>
      <c r="F114" s="258"/>
      <c r="G114" s="258"/>
      <c r="H114" s="258"/>
      <c r="I114" s="258"/>
      <c r="J114" s="97"/>
      <c r="K114" s="258" t="s">
        <v>141</v>
      </c>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4">
        <f>'2019-05.3.3 - Rybník č. 3...'!J32</f>
        <v>0</v>
      </c>
      <c r="AH114" s="255"/>
      <c r="AI114" s="255"/>
      <c r="AJ114" s="255"/>
      <c r="AK114" s="255"/>
      <c r="AL114" s="255"/>
      <c r="AM114" s="255"/>
      <c r="AN114" s="254">
        <f t="shared" si="0"/>
        <v>0</v>
      </c>
      <c r="AO114" s="255"/>
      <c r="AP114" s="255"/>
      <c r="AQ114" s="98" t="s">
        <v>87</v>
      </c>
      <c r="AR114" s="53"/>
      <c r="AS114" s="99">
        <v>0</v>
      </c>
      <c r="AT114" s="100">
        <f t="shared" si="1"/>
        <v>0</v>
      </c>
      <c r="AU114" s="101">
        <f>'2019-05.3.3 - Rybník č. 3...'!P128</f>
        <v>0</v>
      </c>
      <c r="AV114" s="100">
        <f>'2019-05.3.3 - Rybník č. 3...'!J35</f>
        <v>0</v>
      </c>
      <c r="AW114" s="100">
        <f>'2019-05.3.3 - Rybník č. 3...'!J36</f>
        <v>0</v>
      </c>
      <c r="AX114" s="100">
        <f>'2019-05.3.3 - Rybník č. 3...'!J37</f>
        <v>0</v>
      </c>
      <c r="AY114" s="100">
        <f>'2019-05.3.3 - Rybník č. 3...'!J38</f>
        <v>0</v>
      </c>
      <c r="AZ114" s="100">
        <f>'2019-05.3.3 - Rybník č. 3...'!F35</f>
        <v>0</v>
      </c>
      <c r="BA114" s="100">
        <f>'2019-05.3.3 - Rybník č. 3...'!F36</f>
        <v>0</v>
      </c>
      <c r="BB114" s="100">
        <f>'2019-05.3.3 - Rybník č. 3...'!F37</f>
        <v>0</v>
      </c>
      <c r="BC114" s="100">
        <f>'2019-05.3.3 - Rybník č. 3...'!F38</f>
        <v>0</v>
      </c>
      <c r="BD114" s="102">
        <f>'2019-05.3.3 - Rybník č. 3...'!F39</f>
        <v>0</v>
      </c>
      <c r="BT114" s="103" t="s">
        <v>88</v>
      </c>
      <c r="BV114" s="103" t="s">
        <v>77</v>
      </c>
      <c r="BW114" s="103" t="s">
        <v>142</v>
      </c>
      <c r="BX114" s="103" t="s">
        <v>133</v>
      </c>
      <c r="CL114" s="103" t="s">
        <v>1</v>
      </c>
    </row>
    <row r="115" spans="1:90" s="3" customFormat="1" ht="25.5" customHeight="1">
      <c r="A115" s="96" t="s">
        <v>84</v>
      </c>
      <c r="B115" s="51"/>
      <c r="C115" s="97"/>
      <c r="D115" s="97"/>
      <c r="E115" s="258" t="s">
        <v>143</v>
      </c>
      <c r="F115" s="258"/>
      <c r="G115" s="258"/>
      <c r="H115" s="258"/>
      <c r="I115" s="258"/>
      <c r="J115" s="97"/>
      <c r="K115" s="258" t="s">
        <v>144</v>
      </c>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4">
        <f>'2019-05.3.4 - Rybník č. 3...'!J32</f>
        <v>0</v>
      </c>
      <c r="AH115" s="255"/>
      <c r="AI115" s="255"/>
      <c r="AJ115" s="255"/>
      <c r="AK115" s="255"/>
      <c r="AL115" s="255"/>
      <c r="AM115" s="255"/>
      <c r="AN115" s="254">
        <f t="shared" si="0"/>
        <v>0</v>
      </c>
      <c r="AO115" s="255"/>
      <c r="AP115" s="255"/>
      <c r="AQ115" s="98" t="s">
        <v>87</v>
      </c>
      <c r="AR115" s="53"/>
      <c r="AS115" s="99">
        <v>0</v>
      </c>
      <c r="AT115" s="100">
        <f t="shared" si="1"/>
        <v>0</v>
      </c>
      <c r="AU115" s="101">
        <f>'2019-05.3.4 - Rybník č. 3...'!P125</f>
        <v>0</v>
      </c>
      <c r="AV115" s="100">
        <f>'2019-05.3.4 - Rybník č. 3...'!J35</f>
        <v>0</v>
      </c>
      <c r="AW115" s="100">
        <f>'2019-05.3.4 - Rybník č. 3...'!J36</f>
        <v>0</v>
      </c>
      <c r="AX115" s="100">
        <f>'2019-05.3.4 - Rybník č. 3...'!J37</f>
        <v>0</v>
      </c>
      <c r="AY115" s="100">
        <f>'2019-05.3.4 - Rybník č. 3...'!J38</f>
        <v>0</v>
      </c>
      <c r="AZ115" s="100">
        <f>'2019-05.3.4 - Rybník č. 3...'!F35</f>
        <v>0</v>
      </c>
      <c r="BA115" s="100">
        <f>'2019-05.3.4 - Rybník č. 3...'!F36</f>
        <v>0</v>
      </c>
      <c r="BB115" s="100">
        <f>'2019-05.3.4 - Rybník č. 3...'!F37</f>
        <v>0</v>
      </c>
      <c r="BC115" s="100">
        <f>'2019-05.3.4 - Rybník č. 3...'!F38</f>
        <v>0</v>
      </c>
      <c r="BD115" s="102">
        <f>'2019-05.3.4 - Rybník č. 3...'!F39</f>
        <v>0</v>
      </c>
      <c r="BT115" s="103" t="s">
        <v>88</v>
      </c>
      <c r="BV115" s="103" t="s">
        <v>77</v>
      </c>
      <c r="BW115" s="103" t="s">
        <v>145</v>
      </c>
      <c r="BX115" s="103" t="s">
        <v>133</v>
      </c>
      <c r="CL115" s="103" t="s">
        <v>1</v>
      </c>
    </row>
    <row r="116" spans="1:90" s="3" customFormat="1" ht="25.5" customHeight="1">
      <c r="A116" s="96" t="s">
        <v>84</v>
      </c>
      <c r="B116" s="51"/>
      <c r="C116" s="97"/>
      <c r="D116" s="97"/>
      <c r="E116" s="258" t="s">
        <v>146</v>
      </c>
      <c r="F116" s="258"/>
      <c r="G116" s="258"/>
      <c r="H116" s="258"/>
      <c r="I116" s="258"/>
      <c r="J116" s="97"/>
      <c r="K116" s="258" t="s">
        <v>147</v>
      </c>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4">
        <f>'2019-05.3.5 - Rybník č. 3...'!J32</f>
        <v>0</v>
      </c>
      <c r="AH116" s="255"/>
      <c r="AI116" s="255"/>
      <c r="AJ116" s="255"/>
      <c r="AK116" s="255"/>
      <c r="AL116" s="255"/>
      <c r="AM116" s="255"/>
      <c r="AN116" s="254">
        <f t="shared" si="0"/>
        <v>0</v>
      </c>
      <c r="AO116" s="255"/>
      <c r="AP116" s="255"/>
      <c r="AQ116" s="98" t="s">
        <v>87</v>
      </c>
      <c r="AR116" s="53"/>
      <c r="AS116" s="99">
        <v>0</v>
      </c>
      <c r="AT116" s="100">
        <f t="shared" si="1"/>
        <v>0</v>
      </c>
      <c r="AU116" s="101">
        <f>'2019-05.3.5 - Rybník č. 3...'!P127</f>
        <v>0</v>
      </c>
      <c r="AV116" s="100">
        <f>'2019-05.3.5 - Rybník č. 3...'!J35</f>
        <v>0</v>
      </c>
      <c r="AW116" s="100">
        <f>'2019-05.3.5 - Rybník č. 3...'!J36</f>
        <v>0</v>
      </c>
      <c r="AX116" s="100">
        <f>'2019-05.3.5 - Rybník č. 3...'!J37</f>
        <v>0</v>
      </c>
      <c r="AY116" s="100">
        <f>'2019-05.3.5 - Rybník č. 3...'!J38</f>
        <v>0</v>
      </c>
      <c r="AZ116" s="100">
        <f>'2019-05.3.5 - Rybník č. 3...'!F35</f>
        <v>0</v>
      </c>
      <c r="BA116" s="100">
        <f>'2019-05.3.5 - Rybník č. 3...'!F36</f>
        <v>0</v>
      </c>
      <c r="BB116" s="100">
        <f>'2019-05.3.5 - Rybník č. 3...'!F37</f>
        <v>0</v>
      </c>
      <c r="BC116" s="100">
        <f>'2019-05.3.5 - Rybník č. 3...'!F38</f>
        <v>0</v>
      </c>
      <c r="BD116" s="102">
        <f>'2019-05.3.5 - Rybník č. 3...'!F39</f>
        <v>0</v>
      </c>
      <c r="BT116" s="103" t="s">
        <v>88</v>
      </c>
      <c r="BV116" s="103" t="s">
        <v>77</v>
      </c>
      <c r="BW116" s="103" t="s">
        <v>148</v>
      </c>
      <c r="BX116" s="103" t="s">
        <v>133</v>
      </c>
      <c r="CL116" s="103" t="s">
        <v>1</v>
      </c>
    </row>
    <row r="117" spans="1:90" s="3" customFormat="1" ht="25.5" customHeight="1">
      <c r="A117" s="96" t="s">
        <v>84</v>
      </c>
      <c r="B117" s="51"/>
      <c r="C117" s="97"/>
      <c r="D117" s="97"/>
      <c r="E117" s="258" t="s">
        <v>149</v>
      </c>
      <c r="F117" s="258"/>
      <c r="G117" s="258"/>
      <c r="H117" s="258"/>
      <c r="I117" s="258"/>
      <c r="J117" s="97"/>
      <c r="K117" s="258" t="s">
        <v>150</v>
      </c>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4">
        <f>'2019-05.3.6 - Rybník č. 3...'!J32</f>
        <v>0</v>
      </c>
      <c r="AH117" s="255"/>
      <c r="AI117" s="255"/>
      <c r="AJ117" s="255"/>
      <c r="AK117" s="255"/>
      <c r="AL117" s="255"/>
      <c r="AM117" s="255"/>
      <c r="AN117" s="254">
        <f t="shared" si="0"/>
        <v>0</v>
      </c>
      <c r="AO117" s="255"/>
      <c r="AP117" s="255"/>
      <c r="AQ117" s="98" t="s">
        <v>87</v>
      </c>
      <c r="AR117" s="53"/>
      <c r="AS117" s="99">
        <v>0</v>
      </c>
      <c r="AT117" s="100">
        <f t="shared" si="1"/>
        <v>0</v>
      </c>
      <c r="AU117" s="101">
        <f>'2019-05.3.6 - Rybník č. 3...'!P126</f>
        <v>0</v>
      </c>
      <c r="AV117" s="100">
        <f>'2019-05.3.6 - Rybník č. 3...'!J35</f>
        <v>0</v>
      </c>
      <c r="AW117" s="100">
        <f>'2019-05.3.6 - Rybník č. 3...'!J36</f>
        <v>0</v>
      </c>
      <c r="AX117" s="100">
        <f>'2019-05.3.6 - Rybník č. 3...'!J37</f>
        <v>0</v>
      </c>
      <c r="AY117" s="100">
        <f>'2019-05.3.6 - Rybník č. 3...'!J38</f>
        <v>0</v>
      </c>
      <c r="AZ117" s="100">
        <f>'2019-05.3.6 - Rybník č. 3...'!F35</f>
        <v>0</v>
      </c>
      <c r="BA117" s="100">
        <f>'2019-05.3.6 - Rybník č. 3...'!F36</f>
        <v>0</v>
      </c>
      <c r="BB117" s="100">
        <f>'2019-05.3.6 - Rybník č. 3...'!F37</f>
        <v>0</v>
      </c>
      <c r="BC117" s="100">
        <f>'2019-05.3.6 - Rybník č. 3...'!F38</f>
        <v>0</v>
      </c>
      <c r="BD117" s="102">
        <f>'2019-05.3.6 - Rybník č. 3...'!F39</f>
        <v>0</v>
      </c>
      <c r="BT117" s="103" t="s">
        <v>88</v>
      </c>
      <c r="BV117" s="103" t="s">
        <v>77</v>
      </c>
      <c r="BW117" s="103" t="s">
        <v>151</v>
      </c>
      <c r="BX117" s="103" t="s">
        <v>133</v>
      </c>
      <c r="CL117" s="103" t="s">
        <v>1</v>
      </c>
    </row>
    <row r="118" spans="1:90" s="3" customFormat="1" ht="25.5" customHeight="1">
      <c r="A118" s="96" t="s">
        <v>84</v>
      </c>
      <c r="B118" s="51"/>
      <c r="C118" s="97"/>
      <c r="D118" s="97"/>
      <c r="E118" s="258" t="s">
        <v>152</v>
      </c>
      <c r="F118" s="258"/>
      <c r="G118" s="258"/>
      <c r="H118" s="258"/>
      <c r="I118" s="258"/>
      <c r="J118" s="97"/>
      <c r="K118" s="258" t="s">
        <v>153</v>
      </c>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4">
        <f>'2019-05.3.7 - Rybník č. 3...'!J32</f>
        <v>0</v>
      </c>
      <c r="AH118" s="255"/>
      <c r="AI118" s="255"/>
      <c r="AJ118" s="255"/>
      <c r="AK118" s="255"/>
      <c r="AL118" s="255"/>
      <c r="AM118" s="255"/>
      <c r="AN118" s="254">
        <f t="shared" si="0"/>
        <v>0</v>
      </c>
      <c r="AO118" s="255"/>
      <c r="AP118" s="255"/>
      <c r="AQ118" s="98" t="s">
        <v>87</v>
      </c>
      <c r="AR118" s="53"/>
      <c r="AS118" s="104">
        <v>0</v>
      </c>
      <c r="AT118" s="105">
        <f t="shared" si="1"/>
        <v>0</v>
      </c>
      <c r="AU118" s="106">
        <f>'2019-05.3.7 - Rybník č. 3...'!P126</f>
        <v>0</v>
      </c>
      <c r="AV118" s="105">
        <f>'2019-05.3.7 - Rybník č. 3...'!J35</f>
        <v>0</v>
      </c>
      <c r="AW118" s="105">
        <f>'2019-05.3.7 - Rybník č. 3...'!J36</f>
        <v>0</v>
      </c>
      <c r="AX118" s="105">
        <f>'2019-05.3.7 - Rybník č. 3...'!J37</f>
        <v>0</v>
      </c>
      <c r="AY118" s="105">
        <f>'2019-05.3.7 - Rybník č. 3...'!J38</f>
        <v>0</v>
      </c>
      <c r="AZ118" s="105">
        <f>'2019-05.3.7 - Rybník č. 3...'!F35</f>
        <v>0</v>
      </c>
      <c r="BA118" s="105">
        <f>'2019-05.3.7 - Rybník č. 3...'!F36</f>
        <v>0</v>
      </c>
      <c r="BB118" s="105">
        <f>'2019-05.3.7 - Rybník č. 3...'!F37</f>
        <v>0</v>
      </c>
      <c r="BC118" s="105">
        <f>'2019-05.3.7 - Rybník č. 3...'!F38</f>
        <v>0</v>
      </c>
      <c r="BD118" s="107">
        <f>'2019-05.3.7 - Rybník č. 3...'!F39</f>
        <v>0</v>
      </c>
      <c r="BT118" s="103" t="s">
        <v>88</v>
      </c>
      <c r="BV118" s="103" t="s">
        <v>77</v>
      </c>
      <c r="BW118" s="103" t="s">
        <v>154</v>
      </c>
      <c r="BX118" s="103" t="s">
        <v>133</v>
      </c>
      <c r="CL118" s="103" t="s">
        <v>1</v>
      </c>
    </row>
    <row r="119" spans="1:90" s="1" customFormat="1" ht="30" customHeight="1">
      <c r="B119" s="32"/>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6"/>
    </row>
    <row r="120" spans="1:90" s="1" customFormat="1" ht="6.95" customHeight="1">
      <c r="B120" s="47"/>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36"/>
    </row>
  </sheetData>
  <sheetProtection algorithmName="SHA-512" hashValue="k3bhwPu0H20+AIwFCApemOYBdL1BrhLRhwn73S0YARYWLi+idsPGUbidHTxmZ71L59NvX38uXzImu/+QPDr6GA==" saltValue="8WMvWkJjE0LEht6nphv5EYLs+6mBV4Tc7906S6LCZhLaiz+zbIll76TphnTnThc/5E185N0G9mV7T6vl6xXnNA==" spinCount="100000" sheet="1" objects="1" scenarios="1" formatColumns="0" formatRows="0"/>
  <mergeCells count="134">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W31:AE31"/>
    <mergeCell ref="BE5:BE34"/>
    <mergeCell ref="AK26:AO26"/>
    <mergeCell ref="W29:AE29"/>
    <mergeCell ref="AN114:AP114"/>
    <mergeCell ref="AN113:AP113"/>
    <mergeCell ref="AN115:AP115"/>
    <mergeCell ref="AN116:AP116"/>
    <mergeCell ref="AN117:AP117"/>
    <mergeCell ref="AN118:AP118"/>
    <mergeCell ref="D111:H111"/>
    <mergeCell ref="E110:I110"/>
    <mergeCell ref="E112:I112"/>
    <mergeCell ref="E113:I113"/>
    <mergeCell ref="E114:I114"/>
    <mergeCell ref="E115:I115"/>
    <mergeCell ref="E116:I116"/>
    <mergeCell ref="E117:I117"/>
    <mergeCell ref="E118:I118"/>
    <mergeCell ref="AG112:AM112"/>
    <mergeCell ref="AG113:AM113"/>
    <mergeCell ref="AG114:AM114"/>
    <mergeCell ref="AG115:AM115"/>
    <mergeCell ref="AG116:AM116"/>
    <mergeCell ref="AG117:AM117"/>
    <mergeCell ref="AG118:AM118"/>
    <mergeCell ref="K117:AF117"/>
    <mergeCell ref="K118:AF118"/>
    <mergeCell ref="K114:AF114"/>
    <mergeCell ref="K115:AF115"/>
    <mergeCell ref="K116:AF116"/>
    <mergeCell ref="AG104:AM104"/>
    <mergeCell ref="AG103:AM103"/>
    <mergeCell ref="AG105:AM105"/>
    <mergeCell ref="AG106:AM106"/>
    <mergeCell ref="AG107:AM107"/>
    <mergeCell ref="AG108:AM108"/>
    <mergeCell ref="AG109:AM109"/>
    <mergeCell ref="AG110:AM110"/>
    <mergeCell ref="AG111:AM111"/>
    <mergeCell ref="AN97:AP97"/>
    <mergeCell ref="AG97:AM97"/>
    <mergeCell ref="AG98:AM98"/>
    <mergeCell ref="K109:AF109"/>
    <mergeCell ref="K108:AF108"/>
    <mergeCell ref="K110:AF110"/>
    <mergeCell ref="J111:AF111"/>
    <mergeCell ref="K112:AF112"/>
    <mergeCell ref="K113:AF113"/>
    <mergeCell ref="E106:I106"/>
    <mergeCell ref="E107:I107"/>
    <mergeCell ref="AG99:AM99"/>
    <mergeCell ref="AG100:AM100"/>
    <mergeCell ref="AG101:AM101"/>
    <mergeCell ref="AG102:AM102"/>
    <mergeCell ref="AG94:AM94"/>
    <mergeCell ref="AN94:AP94"/>
    <mergeCell ref="C92:G92"/>
    <mergeCell ref="I92:AF92"/>
    <mergeCell ref="J95:AF95"/>
    <mergeCell ref="K96:AF96"/>
    <mergeCell ref="K97:AF97"/>
    <mergeCell ref="K98:AF98"/>
    <mergeCell ref="K99:AF99"/>
    <mergeCell ref="K100:AF100"/>
    <mergeCell ref="K101:AF101"/>
    <mergeCell ref="K102:AF102"/>
    <mergeCell ref="AN92:AP92"/>
    <mergeCell ref="AG92:AM92"/>
    <mergeCell ref="AN95:AP95"/>
    <mergeCell ref="AG95:AM95"/>
    <mergeCell ref="AN96:AP96"/>
    <mergeCell ref="AG96:AM96"/>
    <mergeCell ref="D95:H95"/>
    <mergeCell ref="E102:I102"/>
    <mergeCell ref="E96:I96"/>
    <mergeCell ref="E97:I97"/>
    <mergeCell ref="E98:I98"/>
    <mergeCell ref="E99:I99"/>
    <mergeCell ref="E100:I100"/>
    <mergeCell ref="E101:I101"/>
    <mergeCell ref="D103:H103"/>
    <mergeCell ref="AN110:AP110"/>
    <mergeCell ref="AN111:AP111"/>
    <mergeCell ref="AN112:AP112"/>
    <mergeCell ref="E108:I108"/>
    <mergeCell ref="E109:I109"/>
    <mergeCell ref="AN98:AP98"/>
    <mergeCell ref="AN101:AP101"/>
    <mergeCell ref="AN99:AP99"/>
    <mergeCell ref="AN100:AP100"/>
    <mergeCell ref="AN102:AP102"/>
    <mergeCell ref="AN103:AP103"/>
    <mergeCell ref="AN104:AP104"/>
    <mergeCell ref="AN105:AP105"/>
    <mergeCell ref="AN106:AP106"/>
    <mergeCell ref="AN107:AP107"/>
    <mergeCell ref="AN108:AP108"/>
    <mergeCell ref="AN109:AP109"/>
    <mergeCell ref="J103:AF103"/>
    <mergeCell ref="K104:AF104"/>
    <mergeCell ref="K105:AF105"/>
    <mergeCell ref="K106:AF106"/>
    <mergeCell ref="K107:AF107"/>
    <mergeCell ref="E104:I104"/>
    <mergeCell ref="E105:I105"/>
  </mergeCells>
  <hyperlinks>
    <hyperlink ref="A96" location="'2019-05.1.1 - Rybník č. 1...'!C2" display="/"/>
    <hyperlink ref="A97" location="'2019-05.1.2 - Rybník č. 2...'!C2" display="/"/>
    <hyperlink ref="A98" location="'2019-05.1.3 - Rybník č. 1...'!C2" display="/"/>
    <hyperlink ref="A99" location="'2019-05.1.4 - Rybník č. 1...'!C2" display="/"/>
    <hyperlink ref="A100" location="'2019-05.1.5 - Rybník č. 1...'!C2" display="/"/>
    <hyperlink ref="A101" location="'2019-05.1.6 - Rybník č. 1...'!C2" display="/"/>
    <hyperlink ref="A102" location="'2019-05-1.7 - Rybník č. 1...'!C2" display="/"/>
    <hyperlink ref="A104" location="'2019-05.2.1 - Rybník č. 2...'!C2" display="/"/>
    <hyperlink ref="A105" location="'2019-05.2.2 - Rybník č. 2...'!C2" display="/"/>
    <hyperlink ref="A106" location="'2019-05.2.3 - Rybník č. 2...'!C2" display="/"/>
    <hyperlink ref="A107" location="'2019-05.2.4 - Rybník č. 4...'!C2" display="/"/>
    <hyperlink ref="A108" location="'2019-05.2.5 - Rybník č. 2...'!C2" display="/"/>
    <hyperlink ref="A109" location="'2019-05.2.6 - Rybník č. 2...'!C2" display="/"/>
    <hyperlink ref="A110" location="'2019-05.2.7 - Rybník č. 2...'!C2" display="/"/>
    <hyperlink ref="A112" location="'2019-05.3.1 - Rybník č. 3...'!C2" display="/"/>
    <hyperlink ref="A113" location="'2019-05.3.2 - Rybník č. 3...'!C2" display="/"/>
    <hyperlink ref="A114" location="'2019-05.3.3 - Rybník č. 3...'!C2" display="/"/>
    <hyperlink ref="A115" location="'2019-05.3.4 - Rybník č. 3...'!C2" display="/"/>
    <hyperlink ref="A116" location="'2019-05.3.5 - Rybník č. 3...'!C2" display="/"/>
    <hyperlink ref="A117" location="'2019-05.3.6 - Rybník č. 3...'!C2" display="/"/>
    <hyperlink ref="A118" location="'2019-05.3.7 - Rybník č. 3...'!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115</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519</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ROUND(J125,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ROUND((ROUND((SUM(BE125:BE145)),  2) + SUM(BE147:BE149)), 2)</f>
        <v>0</v>
      </c>
      <c r="I35" s="127">
        <v>0.2</v>
      </c>
      <c r="J35" s="126">
        <f>ROUND((ROUND(((SUM(BE125:BE145))*I35),  2) + (SUM(BE147:BE149)*I35)), 2)</f>
        <v>0</v>
      </c>
      <c r="L35" s="36"/>
    </row>
    <row r="36" spans="2:12" s="1" customFormat="1" ht="14.45" customHeight="1">
      <c r="B36" s="36"/>
      <c r="E36" s="114" t="s">
        <v>41</v>
      </c>
      <c r="F36" s="126">
        <f>ROUND((ROUND((SUM(BF125:BF145)),  2) + SUM(BF147:BF149)), 2)</f>
        <v>0</v>
      </c>
      <c r="I36" s="127">
        <v>0.2</v>
      </c>
      <c r="J36" s="126">
        <f>ROUND((ROUND(((SUM(BF125:BF145))*I36),  2) + (SUM(BF147:BF149)*I36)), 2)</f>
        <v>0</v>
      </c>
      <c r="L36" s="36"/>
    </row>
    <row r="37" spans="2:12" s="1" customFormat="1" ht="14.45" hidden="1" customHeight="1">
      <c r="B37" s="36"/>
      <c r="E37" s="114" t="s">
        <v>42</v>
      </c>
      <c r="F37" s="126">
        <f>ROUND((ROUND((SUM(BG125:BG145)),  2) + SUM(BG147:BG149)), 2)</f>
        <v>0</v>
      </c>
      <c r="I37" s="127">
        <v>0.2</v>
      </c>
      <c r="J37" s="126">
        <f>0</f>
        <v>0</v>
      </c>
      <c r="L37" s="36"/>
    </row>
    <row r="38" spans="2:12" s="1" customFormat="1" ht="14.45" hidden="1" customHeight="1">
      <c r="B38" s="36"/>
      <c r="E38" s="114" t="s">
        <v>43</v>
      </c>
      <c r="F38" s="126">
        <f>ROUND((ROUND((SUM(BH125:BH145)),  2) + SUM(BH147:BH149)), 2)</f>
        <v>0</v>
      </c>
      <c r="I38" s="127">
        <v>0.2</v>
      </c>
      <c r="J38" s="126">
        <f>0</f>
        <v>0</v>
      </c>
      <c r="L38" s="36"/>
    </row>
    <row r="39" spans="2:12" s="1" customFormat="1" ht="14.45" hidden="1" customHeight="1">
      <c r="B39" s="36"/>
      <c r="E39" s="114" t="s">
        <v>44</v>
      </c>
      <c r="F39" s="126">
        <f>ROUND((ROUND((SUM(BI125:BI145)),  2) + SUM(BI147:BI149)),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2019-05.2.2 - Rybník č. 2 Tesnenie hrádze</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J125</f>
        <v>0</v>
      </c>
      <c r="K98" s="33"/>
      <c r="L98" s="36"/>
      <c r="AU98" s="15" t="s">
        <v>164</v>
      </c>
    </row>
    <row r="99" spans="2:47" s="8" customFormat="1" ht="24.95" customHeight="1">
      <c r="B99" s="155"/>
      <c r="C99" s="156"/>
      <c r="D99" s="157" t="s">
        <v>165</v>
      </c>
      <c r="E99" s="158"/>
      <c r="F99" s="158"/>
      <c r="G99" s="158"/>
      <c r="H99" s="158"/>
      <c r="I99" s="159"/>
      <c r="J99" s="160">
        <f>J126</f>
        <v>0</v>
      </c>
      <c r="K99" s="156"/>
      <c r="L99" s="161"/>
    </row>
    <row r="100" spans="2:47" s="9" customFormat="1" ht="19.899999999999999" customHeight="1">
      <c r="B100" s="162"/>
      <c r="C100" s="97"/>
      <c r="D100" s="163" t="s">
        <v>166</v>
      </c>
      <c r="E100" s="164"/>
      <c r="F100" s="164"/>
      <c r="G100" s="164"/>
      <c r="H100" s="164"/>
      <c r="I100" s="165"/>
      <c r="J100" s="166">
        <f>J127</f>
        <v>0</v>
      </c>
      <c r="K100" s="97"/>
      <c r="L100" s="167"/>
    </row>
    <row r="101" spans="2:47" s="9" customFormat="1" ht="19.899999999999999" customHeight="1">
      <c r="B101" s="162"/>
      <c r="C101" s="97"/>
      <c r="D101" s="163" t="s">
        <v>266</v>
      </c>
      <c r="E101" s="164"/>
      <c r="F101" s="164"/>
      <c r="G101" s="164"/>
      <c r="H101" s="164"/>
      <c r="I101" s="165"/>
      <c r="J101" s="166">
        <f>J136</f>
        <v>0</v>
      </c>
      <c r="K101" s="97"/>
      <c r="L101" s="167"/>
    </row>
    <row r="102" spans="2:47" s="9" customFormat="1" ht="19.899999999999999" customHeight="1">
      <c r="B102" s="162"/>
      <c r="C102" s="97"/>
      <c r="D102" s="163" t="s">
        <v>267</v>
      </c>
      <c r="E102" s="164"/>
      <c r="F102" s="164"/>
      <c r="G102" s="164"/>
      <c r="H102" s="164"/>
      <c r="I102" s="165"/>
      <c r="J102" s="166">
        <f>J143</f>
        <v>0</v>
      </c>
      <c r="K102" s="97"/>
      <c r="L102" s="167"/>
    </row>
    <row r="103" spans="2:47" s="8" customFormat="1" ht="21.75" customHeight="1">
      <c r="B103" s="155"/>
      <c r="C103" s="156"/>
      <c r="D103" s="168" t="s">
        <v>168</v>
      </c>
      <c r="E103" s="156"/>
      <c r="F103" s="156"/>
      <c r="G103" s="156"/>
      <c r="H103" s="156"/>
      <c r="I103" s="169"/>
      <c r="J103" s="170">
        <f>J146</f>
        <v>0</v>
      </c>
      <c r="K103" s="156"/>
      <c r="L103" s="161"/>
    </row>
    <row r="104" spans="2:47" s="1" customFormat="1" ht="21.75" customHeight="1">
      <c r="B104" s="32"/>
      <c r="C104" s="33"/>
      <c r="D104" s="33"/>
      <c r="E104" s="33"/>
      <c r="F104" s="33"/>
      <c r="G104" s="33"/>
      <c r="H104" s="33"/>
      <c r="I104" s="115"/>
      <c r="J104" s="33"/>
      <c r="K104" s="33"/>
      <c r="L104" s="36"/>
    </row>
    <row r="105" spans="2:47" s="1" customFormat="1" ht="6.95" customHeight="1">
      <c r="B105" s="47"/>
      <c r="C105" s="48"/>
      <c r="D105" s="48"/>
      <c r="E105" s="48"/>
      <c r="F105" s="48"/>
      <c r="G105" s="48"/>
      <c r="H105" s="48"/>
      <c r="I105" s="146"/>
      <c r="J105" s="48"/>
      <c r="K105" s="48"/>
      <c r="L105" s="36"/>
    </row>
    <row r="109" spans="2:47" s="1" customFormat="1" ht="6.95" customHeight="1">
      <c r="B109" s="49"/>
      <c r="C109" s="50"/>
      <c r="D109" s="50"/>
      <c r="E109" s="50"/>
      <c r="F109" s="50"/>
      <c r="G109" s="50"/>
      <c r="H109" s="50"/>
      <c r="I109" s="149"/>
      <c r="J109" s="50"/>
      <c r="K109" s="50"/>
      <c r="L109" s="36"/>
    </row>
    <row r="110" spans="2:47" s="1" customFormat="1" ht="24.95" customHeight="1">
      <c r="B110" s="32"/>
      <c r="C110" s="21" t="s">
        <v>169</v>
      </c>
      <c r="D110" s="33"/>
      <c r="E110" s="33"/>
      <c r="F110" s="33"/>
      <c r="G110" s="33"/>
      <c r="H110" s="33"/>
      <c r="I110" s="115"/>
      <c r="J110" s="33"/>
      <c r="K110" s="33"/>
      <c r="L110" s="36"/>
    </row>
    <row r="111" spans="2:47" s="1" customFormat="1" ht="6.95" customHeight="1">
      <c r="B111" s="32"/>
      <c r="C111" s="33"/>
      <c r="D111" s="33"/>
      <c r="E111" s="33"/>
      <c r="F111" s="33"/>
      <c r="G111" s="33"/>
      <c r="H111" s="33"/>
      <c r="I111" s="115"/>
      <c r="J111" s="33"/>
      <c r="K111" s="33"/>
      <c r="L111" s="36"/>
    </row>
    <row r="112" spans="2:47" s="1" customFormat="1" ht="12" customHeight="1">
      <c r="B112" s="32"/>
      <c r="C112" s="27" t="s">
        <v>14</v>
      </c>
      <c r="D112" s="33"/>
      <c r="E112" s="33"/>
      <c r="F112" s="33"/>
      <c r="G112" s="33"/>
      <c r="H112" s="33"/>
      <c r="I112" s="115"/>
      <c r="J112" s="33"/>
      <c r="K112" s="33"/>
      <c r="L112" s="36"/>
    </row>
    <row r="113" spans="2:65" s="1" customFormat="1" ht="16.5" customHeight="1">
      <c r="B113" s="32"/>
      <c r="C113" s="33"/>
      <c r="D113" s="33"/>
      <c r="E113" s="300" t="str">
        <f>E7</f>
        <v>Rybníky Prejta - Oprava tesnania hrádze</v>
      </c>
      <c r="F113" s="301"/>
      <c r="G113" s="301"/>
      <c r="H113" s="301"/>
      <c r="I113" s="115"/>
      <c r="J113" s="33"/>
      <c r="K113" s="33"/>
      <c r="L113" s="36"/>
    </row>
    <row r="114" spans="2:65" ht="12" customHeight="1">
      <c r="B114" s="19"/>
      <c r="C114" s="27" t="s">
        <v>156</v>
      </c>
      <c r="D114" s="20"/>
      <c r="E114" s="20"/>
      <c r="F114" s="20"/>
      <c r="G114" s="20"/>
      <c r="H114" s="20"/>
      <c r="J114" s="20"/>
      <c r="K114" s="20"/>
      <c r="L114" s="18"/>
    </row>
    <row r="115" spans="2:65" s="1" customFormat="1" ht="16.5" customHeight="1">
      <c r="B115" s="32"/>
      <c r="C115" s="33"/>
      <c r="D115" s="33"/>
      <c r="E115" s="300" t="s">
        <v>485</v>
      </c>
      <c r="F115" s="299"/>
      <c r="G115" s="299"/>
      <c r="H115" s="299"/>
      <c r="I115" s="115"/>
      <c r="J115" s="33"/>
      <c r="K115" s="33"/>
      <c r="L115" s="36"/>
    </row>
    <row r="116" spans="2:65" s="1" customFormat="1" ht="12" customHeight="1">
      <c r="B116" s="32"/>
      <c r="C116" s="27" t="s">
        <v>158</v>
      </c>
      <c r="D116" s="33"/>
      <c r="E116" s="33"/>
      <c r="F116" s="33"/>
      <c r="G116" s="33"/>
      <c r="H116" s="33"/>
      <c r="I116" s="115"/>
      <c r="J116" s="33"/>
      <c r="K116" s="33"/>
      <c r="L116" s="36"/>
    </row>
    <row r="117" spans="2:65" s="1" customFormat="1" ht="16.5" customHeight="1">
      <c r="B117" s="32"/>
      <c r="C117" s="33"/>
      <c r="D117" s="33"/>
      <c r="E117" s="281" t="str">
        <f>E11</f>
        <v>2019-05.2.2 - Rybník č. 2 Tesnenie hrádze</v>
      </c>
      <c r="F117" s="299"/>
      <c r="G117" s="299"/>
      <c r="H117" s="299"/>
      <c r="I117" s="115"/>
      <c r="J117" s="33"/>
      <c r="K117" s="33"/>
      <c r="L117" s="36"/>
    </row>
    <row r="118" spans="2:65" s="1" customFormat="1" ht="6.95" customHeight="1">
      <c r="B118" s="32"/>
      <c r="C118" s="33"/>
      <c r="D118" s="33"/>
      <c r="E118" s="33"/>
      <c r="F118" s="33"/>
      <c r="G118" s="33"/>
      <c r="H118" s="33"/>
      <c r="I118" s="115"/>
      <c r="J118" s="33"/>
      <c r="K118" s="33"/>
      <c r="L118" s="36"/>
    </row>
    <row r="119" spans="2:65" s="1" customFormat="1" ht="12" customHeight="1">
      <c r="B119" s="32"/>
      <c r="C119" s="27" t="s">
        <v>18</v>
      </c>
      <c r="D119" s="33"/>
      <c r="E119" s="33"/>
      <c r="F119" s="25" t="str">
        <f>F14</f>
        <v>Prejta</v>
      </c>
      <c r="G119" s="33"/>
      <c r="H119" s="33"/>
      <c r="I119" s="116" t="s">
        <v>20</v>
      </c>
      <c r="J119" s="59" t="str">
        <f>IF(J14="","",J14)</f>
        <v>11. 6. 2019</v>
      </c>
      <c r="K119" s="33"/>
      <c r="L119" s="36"/>
    </row>
    <row r="120" spans="2:65" s="1" customFormat="1" ht="6.95" customHeight="1">
      <c r="B120" s="32"/>
      <c r="C120" s="33"/>
      <c r="D120" s="33"/>
      <c r="E120" s="33"/>
      <c r="F120" s="33"/>
      <c r="G120" s="33"/>
      <c r="H120" s="33"/>
      <c r="I120" s="115"/>
      <c r="J120" s="33"/>
      <c r="K120" s="33"/>
      <c r="L120" s="36"/>
    </row>
    <row r="121" spans="2:65" s="1" customFormat="1" ht="27.95" customHeight="1">
      <c r="B121" s="32"/>
      <c r="C121" s="27" t="s">
        <v>22</v>
      </c>
      <c r="D121" s="33"/>
      <c r="E121" s="33"/>
      <c r="F121" s="25" t="str">
        <f>E17</f>
        <v>SRZ, MsO Dubnica nad Váhom</v>
      </c>
      <c r="G121" s="33"/>
      <c r="H121" s="33"/>
      <c r="I121" s="116" t="s">
        <v>28</v>
      </c>
      <c r="J121" s="30" t="str">
        <f>E23</f>
        <v>Hydroconsulting s.r.o.</v>
      </c>
      <c r="K121" s="33"/>
      <c r="L121" s="36"/>
    </row>
    <row r="122" spans="2:65" s="1" customFormat="1" ht="27.95" customHeight="1">
      <c r="B122" s="32"/>
      <c r="C122" s="27" t="s">
        <v>26</v>
      </c>
      <c r="D122" s="33"/>
      <c r="E122" s="33"/>
      <c r="F122" s="25" t="str">
        <f>IF(E20="","",E20)</f>
        <v>Vyplň údaj</v>
      </c>
      <c r="G122" s="33"/>
      <c r="H122" s="33"/>
      <c r="I122" s="116" t="s">
        <v>33</v>
      </c>
      <c r="J122" s="30" t="str">
        <f>E26</f>
        <v>Hydroconsulting s.r.o.</v>
      </c>
      <c r="K122" s="33"/>
      <c r="L122" s="36"/>
    </row>
    <row r="123" spans="2:65" s="1" customFormat="1" ht="10.35" customHeight="1">
      <c r="B123" s="32"/>
      <c r="C123" s="33"/>
      <c r="D123" s="33"/>
      <c r="E123" s="33"/>
      <c r="F123" s="33"/>
      <c r="G123" s="33"/>
      <c r="H123" s="33"/>
      <c r="I123" s="115"/>
      <c r="J123" s="33"/>
      <c r="K123" s="33"/>
      <c r="L123" s="36"/>
    </row>
    <row r="124" spans="2:65" s="10" customFormat="1" ht="29.25" customHeight="1">
      <c r="B124" s="171"/>
      <c r="C124" s="172" t="s">
        <v>170</v>
      </c>
      <c r="D124" s="173" t="s">
        <v>60</v>
      </c>
      <c r="E124" s="173" t="s">
        <v>56</v>
      </c>
      <c r="F124" s="173" t="s">
        <v>57</v>
      </c>
      <c r="G124" s="173" t="s">
        <v>171</v>
      </c>
      <c r="H124" s="173" t="s">
        <v>172</v>
      </c>
      <c r="I124" s="174" t="s">
        <v>173</v>
      </c>
      <c r="J124" s="175" t="s">
        <v>162</v>
      </c>
      <c r="K124" s="176" t="s">
        <v>174</v>
      </c>
      <c r="L124" s="177"/>
      <c r="M124" s="68" t="s">
        <v>1</v>
      </c>
      <c r="N124" s="69" t="s">
        <v>39</v>
      </c>
      <c r="O124" s="69" t="s">
        <v>175</v>
      </c>
      <c r="P124" s="69" t="s">
        <v>176</v>
      </c>
      <c r="Q124" s="69" t="s">
        <v>177</v>
      </c>
      <c r="R124" s="69" t="s">
        <v>178</v>
      </c>
      <c r="S124" s="69" t="s">
        <v>179</v>
      </c>
      <c r="T124" s="70" t="s">
        <v>180</v>
      </c>
    </row>
    <row r="125" spans="2:65" s="1" customFormat="1" ht="22.9" customHeight="1">
      <c r="B125" s="32"/>
      <c r="C125" s="75" t="s">
        <v>163</v>
      </c>
      <c r="D125" s="33"/>
      <c r="E125" s="33"/>
      <c r="F125" s="33"/>
      <c r="G125" s="33"/>
      <c r="H125" s="33"/>
      <c r="I125" s="115"/>
      <c r="J125" s="178">
        <f>BK125</f>
        <v>0</v>
      </c>
      <c r="K125" s="33"/>
      <c r="L125" s="36"/>
      <c r="M125" s="71"/>
      <c r="N125" s="72"/>
      <c r="O125" s="72"/>
      <c r="P125" s="179">
        <f>P126+P146</f>
        <v>0</v>
      </c>
      <c r="Q125" s="72"/>
      <c r="R125" s="179">
        <f>R126+R146</f>
        <v>5.040410500000001</v>
      </c>
      <c r="S125" s="72"/>
      <c r="T125" s="180">
        <f>T126+T146</f>
        <v>0</v>
      </c>
      <c r="AT125" s="15" t="s">
        <v>74</v>
      </c>
      <c r="AU125" s="15" t="s">
        <v>164</v>
      </c>
      <c r="BK125" s="181">
        <f>BK126+BK146</f>
        <v>0</v>
      </c>
    </row>
    <row r="126" spans="2:65" s="11" customFormat="1" ht="25.9" customHeight="1">
      <c r="B126" s="182"/>
      <c r="C126" s="183"/>
      <c r="D126" s="184" t="s">
        <v>74</v>
      </c>
      <c r="E126" s="185" t="s">
        <v>181</v>
      </c>
      <c r="F126" s="185" t="s">
        <v>182</v>
      </c>
      <c r="G126" s="183"/>
      <c r="H126" s="183"/>
      <c r="I126" s="186"/>
      <c r="J126" s="170">
        <f>BK126</f>
        <v>0</v>
      </c>
      <c r="K126" s="183"/>
      <c r="L126" s="187"/>
      <c r="M126" s="188"/>
      <c r="N126" s="189"/>
      <c r="O126" s="189"/>
      <c r="P126" s="190">
        <f>P127+P136+P143</f>
        <v>0</v>
      </c>
      <c r="Q126" s="189"/>
      <c r="R126" s="190">
        <f>R127+R136+R143</f>
        <v>5.040410500000001</v>
      </c>
      <c r="S126" s="189"/>
      <c r="T126" s="191">
        <f>T127+T136+T143</f>
        <v>0</v>
      </c>
      <c r="AR126" s="192" t="s">
        <v>82</v>
      </c>
      <c r="AT126" s="193" t="s">
        <v>74</v>
      </c>
      <c r="AU126" s="193" t="s">
        <v>75</v>
      </c>
      <c r="AY126" s="192" t="s">
        <v>183</v>
      </c>
      <c r="BK126" s="194">
        <f>BK127+BK136+BK143</f>
        <v>0</v>
      </c>
    </row>
    <row r="127" spans="2:65" s="11" customFormat="1" ht="22.9" customHeight="1">
      <c r="B127" s="182"/>
      <c r="C127" s="183"/>
      <c r="D127" s="184" t="s">
        <v>74</v>
      </c>
      <c r="E127" s="195" t="s">
        <v>82</v>
      </c>
      <c r="F127" s="195" t="s">
        <v>184</v>
      </c>
      <c r="G127" s="183"/>
      <c r="H127" s="183"/>
      <c r="I127" s="186"/>
      <c r="J127" s="196">
        <f>BK127</f>
        <v>0</v>
      </c>
      <c r="K127" s="183"/>
      <c r="L127" s="187"/>
      <c r="M127" s="188"/>
      <c r="N127" s="189"/>
      <c r="O127" s="189"/>
      <c r="P127" s="190">
        <f>SUM(P128:P135)</f>
        <v>0</v>
      </c>
      <c r="Q127" s="189"/>
      <c r="R127" s="190">
        <f>SUM(R128:R135)</f>
        <v>4.8803645000000007</v>
      </c>
      <c r="S127" s="189"/>
      <c r="T127" s="191">
        <f>SUM(T128:T135)</f>
        <v>0</v>
      </c>
      <c r="AR127" s="192" t="s">
        <v>82</v>
      </c>
      <c r="AT127" s="193" t="s">
        <v>74</v>
      </c>
      <c r="AU127" s="193" t="s">
        <v>82</v>
      </c>
      <c r="AY127" s="192" t="s">
        <v>183</v>
      </c>
      <c r="BK127" s="194">
        <f>SUM(BK128:BK135)</f>
        <v>0</v>
      </c>
    </row>
    <row r="128" spans="2:65" s="1" customFormat="1" ht="24" customHeight="1">
      <c r="B128" s="32"/>
      <c r="C128" s="233" t="s">
        <v>82</v>
      </c>
      <c r="D128" s="233" t="s">
        <v>206</v>
      </c>
      <c r="E128" s="234" t="s">
        <v>268</v>
      </c>
      <c r="F128" s="235" t="s">
        <v>269</v>
      </c>
      <c r="G128" s="236" t="s">
        <v>270</v>
      </c>
      <c r="H128" s="237">
        <v>55.65</v>
      </c>
      <c r="I128" s="238"/>
      <c r="J128" s="237">
        <f>ROUND(I128*H128,3)</f>
        <v>0</v>
      </c>
      <c r="K128" s="235" t="s">
        <v>189</v>
      </c>
      <c r="L128" s="239"/>
      <c r="M128" s="240" t="s">
        <v>1</v>
      </c>
      <c r="N128" s="241" t="s">
        <v>41</v>
      </c>
      <c r="O128" s="64"/>
      <c r="P128" s="205">
        <f>O128*H128</f>
        <v>0</v>
      </c>
      <c r="Q128" s="205">
        <v>3.3E-4</v>
      </c>
      <c r="R128" s="205">
        <f>Q128*H128</f>
        <v>1.8364499999999999E-2</v>
      </c>
      <c r="S128" s="205">
        <v>0</v>
      </c>
      <c r="T128" s="206">
        <f>S128*H128</f>
        <v>0</v>
      </c>
      <c r="AR128" s="207" t="s">
        <v>210</v>
      </c>
      <c r="AT128" s="207" t="s">
        <v>206</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520</v>
      </c>
    </row>
    <row r="129" spans="2:65" s="12" customFormat="1">
      <c r="B129" s="210"/>
      <c r="C129" s="211"/>
      <c r="D129" s="212" t="s">
        <v>192</v>
      </c>
      <c r="E129" s="213" t="s">
        <v>1</v>
      </c>
      <c r="F129" s="214" t="s">
        <v>521</v>
      </c>
      <c r="G129" s="211"/>
      <c r="H129" s="215">
        <v>55.65</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 customFormat="1" ht="24" customHeight="1">
      <c r="B130" s="32"/>
      <c r="C130" s="233" t="s">
        <v>88</v>
      </c>
      <c r="D130" s="233" t="s">
        <v>206</v>
      </c>
      <c r="E130" s="234" t="s">
        <v>273</v>
      </c>
      <c r="F130" s="235" t="s">
        <v>274</v>
      </c>
      <c r="G130" s="236" t="s">
        <v>275</v>
      </c>
      <c r="H130" s="237">
        <v>265</v>
      </c>
      <c r="I130" s="238"/>
      <c r="J130" s="237">
        <f>ROUND(I130*H130,3)</f>
        <v>0</v>
      </c>
      <c r="K130" s="235" t="s">
        <v>189</v>
      </c>
      <c r="L130" s="239"/>
      <c r="M130" s="240" t="s">
        <v>1</v>
      </c>
      <c r="N130" s="241" t="s">
        <v>41</v>
      </c>
      <c r="O130" s="64"/>
      <c r="P130" s="205">
        <f>O130*H130</f>
        <v>0</v>
      </c>
      <c r="Q130" s="205">
        <v>2.0000000000000001E-4</v>
      </c>
      <c r="R130" s="205">
        <f>Q130*H130</f>
        <v>5.3000000000000005E-2</v>
      </c>
      <c r="S130" s="205">
        <v>0</v>
      </c>
      <c r="T130" s="206">
        <f>S130*H130</f>
        <v>0</v>
      </c>
      <c r="AR130" s="207" t="s">
        <v>210</v>
      </c>
      <c r="AT130" s="207" t="s">
        <v>206</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522</v>
      </c>
    </row>
    <row r="131" spans="2:65" s="12" customFormat="1">
      <c r="B131" s="210"/>
      <c r="C131" s="211"/>
      <c r="D131" s="212" t="s">
        <v>192</v>
      </c>
      <c r="E131" s="213" t="s">
        <v>1</v>
      </c>
      <c r="F131" s="214" t="s">
        <v>523</v>
      </c>
      <c r="G131" s="211"/>
      <c r="H131" s="215">
        <v>265</v>
      </c>
      <c r="I131" s="216"/>
      <c r="J131" s="211"/>
      <c r="K131" s="211"/>
      <c r="L131" s="217"/>
      <c r="M131" s="218"/>
      <c r="N131" s="219"/>
      <c r="O131" s="219"/>
      <c r="P131" s="219"/>
      <c r="Q131" s="219"/>
      <c r="R131" s="219"/>
      <c r="S131" s="219"/>
      <c r="T131" s="220"/>
      <c r="AT131" s="221" t="s">
        <v>192</v>
      </c>
      <c r="AU131" s="221" t="s">
        <v>88</v>
      </c>
      <c r="AV131" s="12" t="s">
        <v>88</v>
      </c>
      <c r="AW131" s="12" t="s">
        <v>31</v>
      </c>
      <c r="AX131" s="12" t="s">
        <v>82</v>
      </c>
      <c r="AY131" s="221" t="s">
        <v>183</v>
      </c>
    </row>
    <row r="132" spans="2:65" s="1" customFormat="1" ht="36" customHeight="1">
      <c r="B132" s="32"/>
      <c r="C132" s="233" t="s">
        <v>198</v>
      </c>
      <c r="D132" s="233" t="s">
        <v>206</v>
      </c>
      <c r="E132" s="234" t="s">
        <v>278</v>
      </c>
      <c r="F132" s="235" t="s">
        <v>279</v>
      </c>
      <c r="G132" s="236" t="s">
        <v>240</v>
      </c>
      <c r="H132" s="237">
        <v>3538.5</v>
      </c>
      <c r="I132" s="238"/>
      <c r="J132" s="237">
        <f>ROUND(I132*H132,3)</f>
        <v>0</v>
      </c>
      <c r="K132" s="235" t="s">
        <v>189</v>
      </c>
      <c r="L132" s="239"/>
      <c r="M132" s="240" t="s">
        <v>1</v>
      </c>
      <c r="N132" s="241" t="s">
        <v>41</v>
      </c>
      <c r="O132" s="64"/>
      <c r="P132" s="205">
        <f>O132*H132</f>
        <v>0</v>
      </c>
      <c r="Q132" s="205">
        <v>4.0000000000000002E-4</v>
      </c>
      <c r="R132" s="205">
        <f>Q132*H132</f>
        <v>1.4154</v>
      </c>
      <c r="S132" s="205">
        <v>0</v>
      </c>
      <c r="T132" s="206">
        <f>S132*H132</f>
        <v>0</v>
      </c>
      <c r="AR132" s="207" t="s">
        <v>210</v>
      </c>
      <c r="AT132" s="207" t="s">
        <v>206</v>
      </c>
      <c r="AU132" s="207" t="s">
        <v>88</v>
      </c>
      <c r="AY132" s="15" t="s">
        <v>183</v>
      </c>
      <c r="BE132" s="208">
        <f>IF(N132="základná",J132,0)</f>
        <v>0</v>
      </c>
      <c r="BF132" s="208">
        <f>IF(N132="znížená",J132,0)</f>
        <v>0</v>
      </c>
      <c r="BG132" s="208">
        <f>IF(N132="zákl. prenesená",J132,0)</f>
        <v>0</v>
      </c>
      <c r="BH132" s="208">
        <f>IF(N132="zníž. prenesená",J132,0)</f>
        <v>0</v>
      </c>
      <c r="BI132" s="208">
        <f>IF(N132="nulová",J132,0)</f>
        <v>0</v>
      </c>
      <c r="BJ132" s="15" t="s">
        <v>88</v>
      </c>
      <c r="BK132" s="209">
        <f>ROUND(I132*H132,3)</f>
        <v>0</v>
      </c>
      <c r="BL132" s="15" t="s">
        <v>190</v>
      </c>
      <c r="BM132" s="207" t="s">
        <v>524</v>
      </c>
    </row>
    <row r="133" spans="2:65" s="12" customFormat="1">
      <c r="B133" s="210"/>
      <c r="C133" s="211"/>
      <c r="D133" s="212" t="s">
        <v>192</v>
      </c>
      <c r="E133" s="213" t="s">
        <v>1</v>
      </c>
      <c r="F133" s="214" t="s">
        <v>525</v>
      </c>
      <c r="G133" s="211"/>
      <c r="H133" s="215">
        <v>3538.5</v>
      </c>
      <c r="I133" s="216"/>
      <c r="J133" s="211"/>
      <c r="K133" s="211"/>
      <c r="L133" s="217"/>
      <c r="M133" s="218"/>
      <c r="N133" s="219"/>
      <c r="O133" s="219"/>
      <c r="P133" s="219"/>
      <c r="Q133" s="219"/>
      <c r="R133" s="219"/>
      <c r="S133" s="219"/>
      <c r="T133" s="220"/>
      <c r="AT133" s="221" t="s">
        <v>192</v>
      </c>
      <c r="AU133" s="221" t="s">
        <v>88</v>
      </c>
      <c r="AV133" s="12" t="s">
        <v>88</v>
      </c>
      <c r="AW133" s="12" t="s">
        <v>31</v>
      </c>
      <c r="AX133" s="12" t="s">
        <v>82</v>
      </c>
      <c r="AY133" s="221" t="s">
        <v>183</v>
      </c>
    </row>
    <row r="134" spans="2:65" s="1" customFormat="1" ht="36" customHeight="1">
      <c r="B134" s="32"/>
      <c r="C134" s="233" t="s">
        <v>190</v>
      </c>
      <c r="D134" s="233" t="s">
        <v>206</v>
      </c>
      <c r="E134" s="234" t="s">
        <v>282</v>
      </c>
      <c r="F134" s="235" t="s">
        <v>283</v>
      </c>
      <c r="G134" s="236" t="s">
        <v>240</v>
      </c>
      <c r="H134" s="237">
        <v>1696.8</v>
      </c>
      <c r="I134" s="238"/>
      <c r="J134" s="237">
        <f>ROUND(I134*H134,3)</f>
        <v>0</v>
      </c>
      <c r="K134" s="235" t="s">
        <v>1</v>
      </c>
      <c r="L134" s="239"/>
      <c r="M134" s="240" t="s">
        <v>1</v>
      </c>
      <c r="N134" s="241" t="s">
        <v>41</v>
      </c>
      <c r="O134" s="64"/>
      <c r="P134" s="205">
        <f>O134*H134</f>
        <v>0</v>
      </c>
      <c r="Q134" s="205">
        <v>2E-3</v>
      </c>
      <c r="R134" s="205">
        <f>Q134*H134</f>
        <v>3.3936000000000002</v>
      </c>
      <c r="S134" s="205">
        <v>0</v>
      </c>
      <c r="T134" s="206">
        <f>S134*H134</f>
        <v>0</v>
      </c>
      <c r="AR134" s="207" t="s">
        <v>210</v>
      </c>
      <c r="AT134" s="207" t="s">
        <v>206</v>
      </c>
      <c r="AU134" s="207" t="s">
        <v>88</v>
      </c>
      <c r="AY134" s="15" t="s">
        <v>183</v>
      </c>
      <c r="BE134" s="208">
        <f>IF(N134="základná",J134,0)</f>
        <v>0</v>
      </c>
      <c r="BF134" s="208">
        <f>IF(N134="znížená",J134,0)</f>
        <v>0</v>
      </c>
      <c r="BG134" s="208">
        <f>IF(N134="zákl. prenesená",J134,0)</f>
        <v>0</v>
      </c>
      <c r="BH134" s="208">
        <f>IF(N134="zníž. prenesená",J134,0)</f>
        <v>0</v>
      </c>
      <c r="BI134" s="208">
        <f>IF(N134="nulová",J134,0)</f>
        <v>0</v>
      </c>
      <c r="BJ134" s="15" t="s">
        <v>88</v>
      </c>
      <c r="BK134" s="209">
        <f>ROUND(I134*H134,3)</f>
        <v>0</v>
      </c>
      <c r="BL134" s="15" t="s">
        <v>190</v>
      </c>
      <c r="BM134" s="207" t="s">
        <v>526</v>
      </c>
    </row>
    <row r="135" spans="2:65" s="12" customFormat="1">
      <c r="B135" s="210"/>
      <c r="C135" s="211"/>
      <c r="D135" s="212" t="s">
        <v>192</v>
      </c>
      <c r="E135" s="213" t="s">
        <v>1</v>
      </c>
      <c r="F135" s="214" t="s">
        <v>527</v>
      </c>
      <c r="G135" s="211"/>
      <c r="H135" s="215">
        <v>1696.8</v>
      </c>
      <c r="I135" s="216"/>
      <c r="J135" s="211"/>
      <c r="K135" s="211"/>
      <c r="L135" s="217"/>
      <c r="M135" s="218"/>
      <c r="N135" s="219"/>
      <c r="O135" s="219"/>
      <c r="P135" s="219"/>
      <c r="Q135" s="219"/>
      <c r="R135" s="219"/>
      <c r="S135" s="219"/>
      <c r="T135" s="220"/>
      <c r="AT135" s="221" t="s">
        <v>192</v>
      </c>
      <c r="AU135" s="221" t="s">
        <v>88</v>
      </c>
      <c r="AV135" s="12" t="s">
        <v>88</v>
      </c>
      <c r="AW135" s="12" t="s">
        <v>31</v>
      </c>
      <c r="AX135" s="12" t="s">
        <v>82</v>
      </c>
      <c r="AY135" s="221" t="s">
        <v>183</v>
      </c>
    </row>
    <row r="136" spans="2:65" s="11" customFormat="1" ht="22.9" customHeight="1">
      <c r="B136" s="182"/>
      <c r="C136" s="183"/>
      <c r="D136" s="184" t="s">
        <v>74</v>
      </c>
      <c r="E136" s="195" t="s">
        <v>219</v>
      </c>
      <c r="F136" s="195" t="s">
        <v>286</v>
      </c>
      <c r="G136" s="183"/>
      <c r="H136" s="183"/>
      <c r="I136" s="186"/>
      <c r="J136" s="196">
        <f>BK136</f>
        <v>0</v>
      </c>
      <c r="K136" s="183"/>
      <c r="L136" s="187"/>
      <c r="M136" s="188"/>
      <c r="N136" s="189"/>
      <c r="O136" s="189"/>
      <c r="P136" s="190">
        <f>SUM(P137:P142)</f>
        <v>0</v>
      </c>
      <c r="Q136" s="189"/>
      <c r="R136" s="190">
        <f>SUM(R137:R142)</f>
        <v>0.16004600000000002</v>
      </c>
      <c r="S136" s="189"/>
      <c r="T136" s="191">
        <f>SUM(T137:T142)</f>
        <v>0</v>
      </c>
      <c r="AR136" s="192" t="s">
        <v>82</v>
      </c>
      <c r="AT136" s="193" t="s">
        <v>74</v>
      </c>
      <c r="AU136" s="193" t="s">
        <v>82</v>
      </c>
      <c r="AY136" s="192" t="s">
        <v>183</v>
      </c>
      <c r="BK136" s="194">
        <f>SUM(BK137:BK142)</f>
        <v>0</v>
      </c>
    </row>
    <row r="137" spans="2:65" s="1" customFormat="1" ht="24" customHeight="1">
      <c r="B137" s="32"/>
      <c r="C137" s="197" t="s">
        <v>214</v>
      </c>
      <c r="D137" s="197" t="s">
        <v>185</v>
      </c>
      <c r="E137" s="198" t="s">
        <v>287</v>
      </c>
      <c r="F137" s="199" t="s">
        <v>288</v>
      </c>
      <c r="G137" s="200" t="s">
        <v>240</v>
      </c>
      <c r="H137" s="201">
        <v>21.2</v>
      </c>
      <c r="I137" s="202"/>
      <c r="J137" s="201">
        <f>ROUND(I137*H137,3)</f>
        <v>0</v>
      </c>
      <c r="K137" s="199" t="s">
        <v>189</v>
      </c>
      <c r="L137" s="36"/>
      <c r="M137" s="203" t="s">
        <v>1</v>
      </c>
      <c r="N137" s="204" t="s">
        <v>41</v>
      </c>
      <c r="O137" s="64"/>
      <c r="P137" s="205">
        <f>O137*H137</f>
        <v>0</v>
      </c>
      <c r="Q137" s="205">
        <v>2.3000000000000001E-4</v>
      </c>
      <c r="R137" s="205">
        <f>Q137*H137</f>
        <v>4.8760000000000001E-3</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528</v>
      </c>
    </row>
    <row r="138" spans="2:65" s="12" customFormat="1">
      <c r="B138" s="210"/>
      <c r="C138" s="211"/>
      <c r="D138" s="212" t="s">
        <v>192</v>
      </c>
      <c r="E138" s="213" t="s">
        <v>1</v>
      </c>
      <c r="F138" s="214" t="s">
        <v>529</v>
      </c>
      <c r="G138" s="211"/>
      <c r="H138" s="215">
        <v>21.2</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 customFormat="1" ht="24" customHeight="1">
      <c r="B139" s="32"/>
      <c r="C139" s="233" t="s">
        <v>219</v>
      </c>
      <c r="D139" s="233" t="s">
        <v>206</v>
      </c>
      <c r="E139" s="234" t="s">
        <v>291</v>
      </c>
      <c r="F139" s="235" t="s">
        <v>292</v>
      </c>
      <c r="G139" s="236" t="s">
        <v>275</v>
      </c>
      <c r="H139" s="237">
        <v>7</v>
      </c>
      <c r="I139" s="238"/>
      <c r="J139" s="237">
        <f>ROUND(I139*H139,3)</f>
        <v>0</v>
      </c>
      <c r="K139" s="235" t="s">
        <v>189</v>
      </c>
      <c r="L139" s="239"/>
      <c r="M139" s="240" t="s">
        <v>1</v>
      </c>
      <c r="N139" s="241" t="s">
        <v>41</v>
      </c>
      <c r="O139" s="64"/>
      <c r="P139" s="205">
        <f>O139*H139</f>
        <v>0</v>
      </c>
      <c r="Q139" s="205">
        <v>3.1E-4</v>
      </c>
      <c r="R139" s="205">
        <f>Q139*H139</f>
        <v>2.1700000000000001E-3</v>
      </c>
      <c r="S139" s="205">
        <v>0</v>
      </c>
      <c r="T139" s="206">
        <f>S139*H139</f>
        <v>0</v>
      </c>
      <c r="AR139" s="207" t="s">
        <v>210</v>
      </c>
      <c r="AT139" s="207" t="s">
        <v>206</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530</v>
      </c>
    </row>
    <row r="140" spans="2:65" s="12" customFormat="1">
      <c r="B140" s="210"/>
      <c r="C140" s="211"/>
      <c r="D140" s="212" t="s">
        <v>192</v>
      </c>
      <c r="E140" s="213" t="s">
        <v>1</v>
      </c>
      <c r="F140" s="214" t="s">
        <v>225</v>
      </c>
      <c r="G140" s="211"/>
      <c r="H140" s="215">
        <v>7</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36" customHeight="1">
      <c r="B141" s="32"/>
      <c r="C141" s="197" t="s">
        <v>225</v>
      </c>
      <c r="D141" s="197" t="s">
        <v>185</v>
      </c>
      <c r="E141" s="198" t="s">
        <v>294</v>
      </c>
      <c r="F141" s="199" t="s">
        <v>295</v>
      </c>
      <c r="G141" s="200" t="s">
        <v>240</v>
      </c>
      <c r="H141" s="201">
        <v>9</v>
      </c>
      <c r="I141" s="202"/>
      <c r="J141" s="201">
        <f>ROUND(I141*H141,3)</f>
        <v>0</v>
      </c>
      <c r="K141" s="199" t="s">
        <v>189</v>
      </c>
      <c r="L141" s="36"/>
      <c r="M141" s="203" t="s">
        <v>1</v>
      </c>
      <c r="N141" s="204" t="s">
        <v>41</v>
      </c>
      <c r="O141" s="64"/>
      <c r="P141" s="205">
        <f>O141*H141</f>
        <v>0</v>
      </c>
      <c r="Q141" s="205">
        <v>1.7000000000000001E-2</v>
      </c>
      <c r="R141" s="205">
        <f>Q141*H141</f>
        <v>0.15300000000000002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531</v>
      </c>
    </row>
    <row r="142" spans="2:65" s="12" customFormat="1">
      <c r="B142" s="210"/>
      <c r="C142" s="211"/>
      <c r="D142" s="212" t="s">
        <v>192</v>
      </c>
      <c r="E142" s="213" t="s">
        <v>1</v>
      </c>
      <c r="F142" s="214" t="s">
        <v>532</v>
      </c>
      <c r="G142" s="211"/>
      <c r="H142" s="215">
        <v>9</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237</v>
      </c>
      <c r="F143" s="195" t="s">
        <v>298</v>
      </c>
      <c r="G143" s="183"/>
      <c r="H143" s="183"/>
      <c r="I143" s="186"/>
      <c r="J143" s="196">
        <f>BK143</f>
        <v>0</v>
      </c>
      <c r="K143" s="183"/>
      <c r="L143" s="187"/>
      <c r="M143" s="188"/>
      <c r="N143" s="189"/>
      <c r="O143" s="189"/>
      <c r="P143" s="190">
        <f>SUM(P144:P145)</f>
        <v>0</v>
      </c>
      <c r="Q143" s="189"/>
      <c r="R143" s="190">
        <f>SUM(R144:R145)</f>
        <v>0</v>
      </c>
      <c r="S143" s="189"/>
      <c r="T143" s="191">
        <f>SUM(T144:T145)</f>
        <v>0</v>
      </c>
      <c r="AR143" s="192" t="s">
        <v>82</v>
      </c>
      <c r="AT143" s="193" t="s">
        <v>74</v>
      </c>
      <c r="AU143" s="193" t="s">
        <v>82</v>
      </c>
      <c r="AY143" s="192" t="s">
        <v>183</v>
      </c>
      <c r="BK143" s="194">
        <f>SUM(BK144:BK145)</f>
        <v>0</v>
      </c>
    </row>
    <row r="144" spans="2:65" s="1" customFormat="1" ht="24" customHeight="1">
      <c r="B144" s="32"/>
      <c r="C144" s="197" t="s">
        <v>210</v>
      </c>
      <c r="D144" s="197" t="s">
        <v>185</v>
      </c>
      <c r="E144" s="198" t="s">
        <v>299</v>
      </c>
      <c r="F144" s="199" t="s">
        <v>300</v>
      </c>
      <c r="G144" s="200" t="s">
        <v>240</v>
      </c>
      <c r="H144" s="201">
        <v>30</v>
      </c>
      <c r="I144" s="202"/>
      <c r="J144" s="201">
        <f>ROUND(I144*H144,3)</f>
        <v>0</v>
      </c>
      <c r="K144" s="199" t="s">
        <v>189</v>
      </c>
      <c r="L144" s="36"/>
      <c r="M144" s="203" t="s">
        <v>1</v>
      </c>
      <c r="N144" s="204" t="s">
        <v>41</v>
      </c>
      <c r="O144" s="64"/>
      <c r="P144" s="205">
        <f>O144*H144</f>
        <v>0</v>
      </c>
      <c r="Q144" s="205">
        <v>0</v>
      </c>
      <c r="R144" s="205">
        <f>Q144*H144</f>
        <v>0</v>
      </c>
      <c r="S144" s="205">
        <v>0</v>
      </c>
      <c r="T144" s="206">
        <f>S144*H144</f>
        <v>0</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533</v>
      </c>
    </row>
    <row r="145" spans="2:63" s="12" customFormat="1">
      <c r="B145" s="210"/>
      <c r="C145" s="211"/>
      <c r="D145" s="212" t="s">
        <v>192</v>
      </c>
      <c r="E145" s="213" t="s">
        <v>1</v>
      </c>
      <c r="F145" s="214" t="s">
        <v>534</v>
      </c>
      <c r="G145" s="211"/>
      <c r="H145" s="215">
        <v>30</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3" s="1" customFormat="1" ht="49.9" customHeight="1">
      <c r="B146" s="32"/>
      <c r="C146" s="33"/>
      <c r="D146" s="33"/>
      <c r="E146" s="185" t="s">
        <v>262</v>
      </c>
      <c r="F146" s="185" t="s">
        <v>263</v>
      </c>
      <c r="G146" s="33"/>
      <c r="H146" s="33"/>
      <c r="I146" s="115"/>
      <c r="J146" s="170">
        <f>BK146</f>
        <v>0</v>
      </c>
      <c r="K146" s="33"/>
      <c r="L146" s="36"/>
      <c r="M146" s="242"/>
      <c r="N146" s="64"/>
      <c r="O146" s="64"/>
      <c r="P146" s="64"/>
      <c r="Q146" s="64"/>
      <c r="R146" s="64"/>
      <c r="S146" s="64"/>
      <c r="T146" s="65"/>
      <c r="AT146" s="15" t="s">
        <v>74</v>
      </c>
      <c r="AU146" s="15" t="s">
        <v>75</v>
      </c>
      <c r="AY146" s="15" t="s">
        <v>264</v>
      </c>
      <c r="BK146" s="209">
        <f>SUM(BK147:BK149)</f>
        <v>0</v>
      </c>
    </row>
    <row r="147" spans="2:63" s="1" customFormat="1" ht="16.350000000000001" customHeight="1">
      <c r="B147" s="32"/>
      <c r="C147" s="243" t="s">
        <v>1</v>
      </c>
      <c r="D147" s="243" t="s">
        <v>185</v>
      </c>
      <c r="E147" s="244" t="s">
        <v>1</v>
      </c>
      <c r="F147" s="245" t="s">
        <v>1</v>
      </c>
      <c r="G147" s="246" t="s">
        <v>1</v>
      </c>
      <c r="H147" s="247"/>
      <c r="I147" s="247"/>
      <c r="J147" s="248">
        <f>BK147</f>
        <v>0</v>
      </c>
      <c r="K147" s="249"/>
      <c r="L147" s="36"/>
      <c r="M147" s="250" t="s">
        <v>1</v>
      </c>
      <c r="N147" s="251" t="s">
        <v>41</v>
      </c>
      <c r="O147" s="64"/>
      <c r="P147" s="64"/>
      <c r="Q147" s="64"/>
      <c r="R147" s="64"/>
      <c r="S147" s="64"/>
      <c r="T147" s="65"/>
      <c r="AT147" s="15" t="s">
        <v>264</v>
      </c>
      <c r="AU147" s="15" t="s">
        <v>82</v>
      </c>
      <c r="AY147" s="15" t="s">
        <v>264</v>
      </c>
      <c r="BE147" s="208">
        <f>IF(N147="základná",J147,0)</f>
        <v>0</v>
      </c>
      <c r="BF147" s="208">
        <f>IF(N147="znížená",J147,0)</f>
        <v>0</v>
      </c>
      <c r="BG147" s="208">
        <f>IF(N147="zákl. prenesená",J147,0)</f>
        <v>0</v>
      </c>
      <c r="BH147" s="208">
        <f>IF(N147="zníž. prenesená",J147,0)</f>
        <v>0</v>
      </c>
      <c r="BI147" s="208">
        <f>IF(N147="nulová",J147,0)</f>
        <v>0</v>
      </c>
      <c r="BJ147" s="15" t="s">
        <v>88</v>
      </c>
      <c r="BK147" s="209">
        <f>I147*H147</f>
        <v>0</v>
      </c>
    </row>
    <row r="148" spans="2:63" s="1" customFormat="1" ht="16.350000000000001" customHeight="1">
      <c r="B148" s="32"/>
      <c r="C148" s="243" t="s">
        <v>1</v>
      </c>
      <c r="D148" s="243" t="s">
        <v>185</v>
      </c>
      <c r="E148" s="244" t="s">
        <v>1</v>
      </c>
      <c r="F148" s="245" t="s">
        <v>1</v>
      </c>
      <c r="G148" s="246" t="s">
        <v>1</v>
      </c>
      <c r="H148" s="247"/>
      <c r="I148" s="247"/>
      <c r="J148" s="248">
        <f>BK148</f>
        <v>0</v>
      </c>
      <c r="K148" s="249"/>
      <c r="L148" s="36"/>
      <c r="M148" s="250" t="s">
        <v>1</v>
      </c>
      <c r="N148" s="251" t="s">
        <v>41</v>
      </c>
      <c r="O148" s="64"/>
      <c r="P148" s="64"/>
      <c r="Q148" s="64"/>
      <c r="R148" s="64"/>
      <c r="S148" s="64"/>
      <c r="T148" s="65"/>
      <c r="AT148" s="15" t="s">
        <v>264</v>
      </c>
      <c r="AU148" s="15" t="s">
        <v>82</v>
      </c>
      <c r="AY148" s="15" t="s">
        <v>264</v>
      </c>
      <c r="BE148" s="208">
        <f>IF(N148="základná",J148,0)</f>
        <v>0</v>
      </c>
      <c r="BF148" s="208">
        <f>IF(N148="znížená",J148,0)</f>
        <v>0</v>
      </c>
      <c r="BG148" s="208">
        <f>IF(N148="zákl. prenesená",J148,0)</f>
        <v>0</v>
      </c>
      <c r="BH148" s="208">
        <f>IF(N148="zníž. prenesená",J148,0)</f>
        <v>0</v>
      </c>
      <c r="BI148" s="208">
        <f>IF(N148="nulová",J148,0)</f>
        <v>0</v>
      </c>
      <c r="BJ148" s="15" t="s">
        <v>88</v>
      </c>
      <c r="BK148" s="209">
        <f>I148*H148</f>
        <v>0</v>
      </c>
    </row>
    <row r="149" spans="2:63" s="1" customFormat="1" ht="16.350000000000001" customHeight="1">
      <c r="B149" s="32"/>
      <c r="C149" s="243" t="s">
        <v>1</v>
      </c>
      <c r="D149" s="243" t="s">
        <v>185</v>
      </c>
      <c r="E149" s="244" t="s">
        <v>1</v>
      </c>
      <c r="F149" s="245" t="s">
        <v>1</v>
      </c>
      <c r="G149" s="246" t="s">
        <v>1</v>
      </c>
      <c r="H149" s="247"/>
      <c r="I149" s="247"/>
      <c r="J149" s="248">
        <f>BK149</f>
        <v>0</v>
      </c>
      <c r="K149" s="249"/>
      <c r="L149" s="36"/>
      <c r="M149" s="250" t="s">
        <v>1</v>
      </c>
      <c r="N149" s="251" t="s">
        <v>41</v>
      </c>
      <c r="O149" s="252"/>
      <c r="P149" s="252"/>
      <c r="Q149" s="252"/>
      <c r="R149" s="252"/>
      <c r="S149" s="252"/>
      <c r="T149" s="253"/>
      <c r="AT149" s="15" t="s">
        <v>264</v>
      </c>
      <c r="AU149" s="15" t="s">
        <v>82</v>
      </c>
      <c r="AY149" s="15" t="s">
        <v>264</v>
      </c>
      <c r="BE149" s="208">
        <f>IF(N149="základná",J149,0)</f>
        <v>0</v>
      </c>
      <c r="BF149" s="208">
        <f>IF(N149="znížená",J149,0)</f>
        <v>0</v>
      </c>
      <c r="BG149" s="208">
        <f>IF(N149="zákl. prenesená",J149,0)</f>
        <v>0</v>
      </c>
      <c r="BH149" s="208">
        <f>IF(N149="zníž. prenesená",J149,0)</f>
        <v>0</v>
      </c>
      <c r="BI149" s="208">
        <f>IF(N149="nulová",J149,0)</f>
        <v>0</v>
      </c>
      <c r="BJ149" s="15" t="s">
        <v>88</v>
      </c>
      <c r="BK149" s="209">
        <f>I149*H149</f>
        <v>0</v>
      </c>
    </row>
    <row r="150" spans="2:63" s="1" customFormat="1" ht="6.95" customHeight="1">
      <c r="B150" s="47"/>
      <c r="C150" s="48"/>
      <c r="D150" s="48"/>
      <c r="E150" s="48"/>
      <c r="F150" s="48"/>
      <c r="G150" s="48"/>
      <c r="H150" s="48"/>
      <c r="I150" s="146"/>
      <c r="J150" s="48"/>
      <c r="K150" s="48"/>
      <c r="L150" s="36"/>
    </row>
  </sheetData>
  <sheetProtection algorithmName="SHA-512" hashValue="eOQYFDDzUpkmNsbZXzWQqXnObNasC1TWG5D7JqptVaFLeIxmrMYp8l9IcJ6kacG176ou4UK0KIX6HxO6HLzwWw==" saltValue="ohXfh4zfDEImffzOUGelb2epChx5dMiC0TAbwRGN93Pybqv1pzrbopj+oWHd7V16B2A3ym8RP5McJXoj65neAg==" spinCount="100000" sheet="1" objects="1" scenarios="1" formatColumns="0" formatRows="0" autoFilter="0"/>
  <autoFilter ref="C124:K149"/>
  <mergeCells count="12">
    <mergeCell ref="E117:H117"/>
    <mergeCell ref="L2:V2"/>
    <mergeCell ref="E85:H85"/>
    <mergeCell ref="E87:H87"/>
    <mergeCell ref="E89:H89"/>
    <mergeCell ref="E113:H113"/>
    <mergeCell ref="E115:H115"/>
    <mergeCell ref="E7:H7"/>
    <mergeCell ref="E9:H9"/>
    <mergeCell ref="E11:H11"/>
    <mergeCell ref="E20:H20"/>
    <mergeCell ref="E29:H29"/>
  </mergeCells>
  <dataValidations count="2">
    <dataValidation type="list" allowBlank="1" showInputMessage="1" showErrorMessage="1" error="Povolené sú hodnoty K, M." sqref="D147:D150">
      <formula1>"K, M"</formula1>
    </dataValidation>
    <dataValidation type="list" allowBlank="1" showInputMessage="1" showErrorMessage="1" error="Povolené sú hodnoty základná, znížená, nulová." sqref="N147:N15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9"/>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118</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535</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ROUND(J128,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ROUND((ROUND((SUM(BE128:BE174)),  2) + SUM(BE176:BE178)), 2)</f>
        <v>0</v>
      </c>
      <c r="I35" s="127">
        <v>0.2</v>
      </c>
      <c r="J35" s="126">
        <f>ROUND((ROUND(((SUM(BE128:BE174))*I35),  2) + (SUM(BE176:BE178)*I35)), 2)</f>
        <v>0</v>
      </c>
      <c r="L35" s="36"/>
    </row>
    <row r="36" spans="2:12" s="1" customFormat="1" ht="14.45" customHeight="1">
      <c r="B36" s="36"/>
      <c r="E36" s="114" t="s">
        <v>41</v>
      </c>
      <c r="F36" s="126">
        <f>ROUND((ROUND((SUM(BF128:BF174)),  2) + SUM(BF176:BF178)), 2)</f>
        <v>0</v>
      </c>
      <c r="I36" s="127">
        <v>0.2</v>
      </c>
      <c r="J36" s="126">
        <f>ROUND((ROUND(((SUM(BF128:BF174))*I36),  2) + (SUM(BF176:BF178)*I36)), 2)</f>
        <v>0</v>
      </c>
      <c r="L36" s="36"/>
    </row>
    <row r="37" spans="2:12" s="1" customFormat="1" ht="14.45" hidden="1" customHeight="1">
      <c r="B37" s="36"/>
      <c r="E37" s="114" t="s">
        <v>42</v>
      </c>
      <c r="F37" s="126">
        <f>ROUND((ROUND((SUM(BG128:BG174)),  2) + SUM(BG176:BG178)), 2)</f>
        <v>0</v>
      </c>
      <c r="I37" s="127">
        <v>0.2</v>
      </c>
      <c r="J37" s="126">
        <f>0</f>
        <v>0</v>
      </c>
      <c r="L37" s="36"/>
    </row>
    <row r="38" spans="2:12" s="1" customFormat="1" ht="14.45" hidden="1" customHeight="1">
      <c r="B38" s="36"/>
      <c r="E38" s="114" t="s">
        <v>43</v>
      </c>
      <c r="F38" s="126">
        <f>ROUND((ROUND((SUM(BH128:BH174)),  2) + SUM(BH176:BH178)), 2)</f>
        <v>0</v>
      </c>
      <c r="I38" s="127">
        <v>0.2</v>
      </c>
      <c r="J38" s="126">
        <f>0</f>
        <v>0</v>
      </c>
      <c r="L38" s="36"/>
    </row>
    <row r="39" spans="2:12" s="1" customFormat="1" ht="14.45" hidden="1" customHeight="1">
      <c r="B39" s="36"/>
      <c r="E39" s="114" t="s">
        <v>44</v>
      </c>
      <c r="F39" s="126">
        <f>ROUND((ROUND((SUM(BI128:BI174)),  2) + SUM(BI176:BI178)),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 xml:space="preserve">2019-05.2.3 - Rybník č. 2 Oprava odvádzacieho potrubia </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J128</f>
        <v>0</v>
      </c>
      <c r="K98" s="33"/>
      <c r="L98" s="36"/>
      <c r="AU98" s="15" t="s">
        <v>164</v>
      </c>
    </row>
    <row r="99" spans="2:47" s="8" customFormat="1" ht="24.95" customHeight="1">
      <c r="B99" s="155"/>
      <c r="C99" s="156"/>
      <c r="D99" s="157" t="s">
        <v>165</v>
      </c>
      <c r="E99" s="158"/>
      <c r="F99" s="158"/>
      <c r="G99" s="158"/>
      <c r="H99" s="158"/>
      <c r="I99" s="159"/>
      <c r="J99" s="160">
        <f>J129</f>
        <v>0</v>
      </c>
      <c r="K99" s="156"/>
      <c r="L99" s="161"/>
    </row>
    <row r="100" spans="2:47" s="9" customFormat="1" ht="19.899999999999999" customHeight="1">
      <c r="B100" s="162"/>
      <c r="C100" s="97"/>
      <c r="D100" s="163" t="s">
        <v>166</v>
      </c>
      <c r="E100" s="164"/>
      <c r="F100" s="164"/>
      <c r="G100" s="164"/>
      <c r="H100" s="164"/>
      <c r="I100" s="165"/>
      <c r="J100" s="166">
        <f>J130</f>
        <v>0</v>
      </c>
      <c r="K100" s="97"/>
      <c r="L100" s="167"/>
    </row>
    <row r="101" spans="2:47" s="9" customFormat="1" ht="19.899999999999999" customHeight="1">
      <c r="B101" s="162"/>
      <c r="C101" s="97"/>
      <c r="D101" s="163" t="s">
        <v>304</v>
      </c>
      <c r="E101" s="164"/>
      <c r="F101" s="164"/>
      <c r="G101" s="164"/>
      <c r="H101" s="164"/>
      <c r="I101" s="165"/>
      <c r="J101" s="166">
        <f>J139</f>
        <v>0</v>
      </c>
      <c r="K101" s="97"/>
      <c r="L101" s="167"/>
    </row>
    <row r="102" spans="2:47" s="9" customFormat="1" ht="19.899999999999999" customHeight="1">
      <c r="B102" s="162"/>
      <c r="C102" s="97"/>
      <c r="D102" s="163" t="s">
        <v>305</v>
      </c>
      <c r="E102" s="164"/>
      <c r="F102" s="164"/>
      <c r="G102" s="164"/>
      <c r="H102" s="164"/>
      <c r="I102" s="165"/>
      <c r="J102" s="166">
        <f>J146</f>
        <v>0</v>
      </c>
      <c r="K102" s="97"/>
      <c r="L102" s="167"/>
    </row>
    <row r="103" spans="2:47" s="9" customFormat="1" ht="19.899999999999999" customHeight="1">
      <c r="B103" s="162"/>
      <c r="C103" s="97"/>
      <c r="D103" s="163" t="s">
        <v>306</v>
      </c>
      <c r="E103" s="164"/>
      <c r="F103" s="164"/>
      <c r="G103" s="164"/>
      <c r="H103" s="164"/>
      <c r="I103" s="165"/>
      <c r="J103" s="166">
        <f>J165</f>
        <v>0</v>
      </c>
      <c r="K103" s="97"/>
      <c r="L103" s="167"/>
    </row>
    <row r="104" spans="2:47" s="9" customFormat="1" ht="19.899999999999999" customHeight="1">
      <c r="B104" s="162"/>
      <c r="C104" s="97"/>
      <c r="D104" s="163" t="s">
        <v>267</v>
      </c>
      <c r="E104" s="164"/>
      <c r="F104" s="164"/>
      <c r="G104" s="164"/>
      <c r="H104" s="164"/>
      <c r="I104" s="165"/>
      <c r="J104" s="166">
        <f>J168</f>
        <v>0</v>
      </c>
      <c r="K104" s="97"/>
      <c r="L104" s="167"/>
    </row>
    <row r="105" spans="2:47" s="9" customFormat="1" ht="19.899999999999999" customHeight="1">
      <c r="B105" s="162"/>
      <c r="C105" s="97"/>
      <c r="D105" s="163" t="s">
        <v>307</v>
      </c>
      <c r="E105" s="164"/>
      <c r="F105" s="164"/>
      <c r="G105" s="164"/>
      <c r="H105" s="164"/>
      <c r="I105" s="165"/>
      <c r="J105" s="166">
        <f>J173</f>
        <v>0</v>
      </c>
      <c r="K105" s="97"/>
      <c r="L105" s="167"/>
    </row>
    <row r="106" spans="2:47" s="8" customFormat="1" ht="21.75" customHeight="1">
      <c r="B106" s="155"/>
      <c r="C106" s="156"/>
      <c r="D106" s="168" t="s">
        <v>168</v>
      </c>
      <c r="E106" s="156"/>
      <c r="F106" s="156"/>
      <c r="G106" s="156"/>
      <c r="H106" s="156"/>
      <c r="I106" s="169"/>
      <c r="J106" s="170">
        <f>J175</f>
        <v>0</v>
      </c>
      <c r="K106" s="156"/>
      <c r="L106" s="161"/>
    </row>
    <row r="107" spans="2:47" s="1" customFormat="1" ht="21.75" customHeight="1">
      <c r="B107" s="32"/>
      <c r="C107" s="33"/>
      <c r="D107" s="33"/>
      <c r="E107" s="33"/>
      <c r="F107" s="33"/>
      <c r="G107" s="33"/>
      <c r="H107" s="33"/>
      <c r="I107" s="115"/>
      <c r="J107" s="33"/>
      <c r="K107" s="33"/>
      <c r="L107" s="36"/>
    </row>
    <row r="108" spans="2:47" s="1" customFormat="1" ht="6.95" customHeight="1">
      <c r="B108" s="47"/>
      <c r="C108" s="48"/>
      <c r="D108" s="48"/>
      <c r="E108" s="48"/>
      <c r="F108" s="48"/>
      <c r="G108" s="48"/>
      <c r="H108" s="48"/>
      <c r="I108" s="146"/>
      <c r="J108" s="48"/>
      <c r="K108" s="48"/>
      <c r="L108" s="36"/>
    </row>
    <row r="112" spans="2:47" s="1" customFormat="1" ht="6.95" customHeight="1">
      <c r="B112" s="49"/>
      <c r="C112" s="50"/>
      <c r="D112" s="50"/>
      <c r="E112" s="50"/>
      <c r="F112" s="50"/>
      <c r="G112" s="50"/>
      <c r="H112" s="50"/>
      <c r="I112" s="149"/>
      <c r="J112" s="50"/>
      <c r="K112" s="50"/>
      <c r="L112" s="36"/>
    </row>
    <row r="113" spans="2:63" s="1" customFormat="1" ht="24.95" customHeight="1">
      <c r="B113" s="32"/>
      <c r="C113" s="21" t="s">
        <v>169</v>
      </c>
      <c r="D113" s="33"/>
      <c r="E113" s="33"/>
      <c r="F113" s="33"/>
      <c r="G113" s="33"/>
      <c r="H113" s="33"/>
      <c r="I113" s="115"/>
      <c r="J113" s="33"/>
      <c r="K113" s="33"/>
      <c r="L113" s="36"/>
    </row>
    <row r="114" spans="2:63" s="1" customFormat="1" ht="6.95" customHeight="1">
      <c r="B114" s="32"/>
      <c r="C114" s="33"/>
      <c r="D114" s="33"/>
      <c r="E114" s="33"/>
      <c r="F114" s="33"/>
      <c r="G114" s="33"/>
      <c r="H114" s="33"/>
      <c r="I114" s="115"/>
      <c r="J114" s="33"/>
      <c r="K114" s="33"/>
      <c r="L114" s="36"/>
    </row>
    <row r="115" spans="2:63" s="1" customFormat="1" ht="12" customHeight="1">
      <c r="B115" s="32"/>
      <c r="C115" s="27" t="s">
        <v>14</v>
      </c>
      <c r="D115" s="33"/>
      <c r="E115" s="33"/>
      <c r="F115" s="33"/>
      <c r="G115" s="33"/>
      <c r="H115" s="33"/>
      <c r="I115" s="115"/>
      <c r="J115" s="33"/>
      <c r="K115" s="33"/>
      <c r="L115" s="36"/>
    </row>
    <row r="116" spans="2:63" s="1" customFormat="1" ht="16.5" customHeight="1">
      <c r="B116" s="32"/>
      <c r="C116" s="33"/>
      <c r="D116" s="33"/>
      <c r="E116" s="300" t="str">
        <f>E7</f>
        <v>Rybníky Prejta - Oprava tesnania hrádze</v>
      </c>
      <c r="F116" s="301"/>
      <c r="G116" s="301"/>
      <c r="H116" s="301"/>
      <c r="I116" s="115"/>
      <c r="J116" s="33"/>
      <c r="K116" s="33"/>
      <c r="L116" s="36"/>
    </row>
    <row r="117" spans="2:63" ht="12" customHeight="1">
      <c r="B117" s="19"/>
      <c r="C117" s="27" t="s">
        <v>156</v>
      </c>
      <c r="D117" s="20"/>
      <c r="E117" s="20"/>
      <c r="F117" s="20"/>
      <c r="G117" s="20"/>
      <c r="H117" s="20"/>
      <c r="J117" s="20"/>
      <c r="K117" s="20"/>
      <c r="L117" s="18"/>
    </row>
    <row r="118" spans="2:63" s="1" customFormat="1" ht="16.5" customHeight="1">
      <c r="B118" s="32"/>
      <c r="C118" s="33"/>
      <c r="D118" s="33"/>
      <c r="E118" s="300" t="s">
        <v>485</v>
      </c>
      <c r="F118" s="299"/>
      <c r="G118" s="299"/>
      <c r="H118" s="299"/>
      <c r="I118" s="115"/>
      <c r="J118" s="33"/>
      <c r="K118" s="33"/>
      <c r="L118" s="36"/>
    </row>
    <row r="119" spans="2:63" s="1" customFormat="1" ht="12" customHeight="1">
      <c r="B119" s="32"/>
      <c r="C119" s="27" t="s">
        <v>158</v>
      </c>
      <c r="D119" s="33"/>
      <c r="E119" s="33"/>
      <c r="F119" s="33"/>
      <c r="G119" s="33"/>
      <c r="H119" s="33"/>
      <c r="I119" s="115"/>
      <c r="J119" s="33"/>
      <c r="K119" s="33"/>
      <c r="L119" s="36"/>
    </row>
    <row r="120" spans="2:63" s="1" customFormat="1" ht="16.5" customHeight="1">
      <c r="B120" s="32"/>
      <c r="C120" s="33"/>
      <c r="D120" s="33"/>
      <c r="E120" s="281" t="str">
        <f>E11</f>
        <v xml:space="preserve">2019-05.2.3 - Rybník č. 2 Oprava odvádzacieho potrubia </v>
      </c>
      <c r="F120" s="299"/>
      <c r="G120" s="299"/>
      <c r="H120" s="299"/>
      <c r="I120" s="115"/>
      <c r="J120" s="33"/>
      <c r="K120" s="33"/>
      <c r="L120" s="36"/>
    </row>
    <row r="121" spans="2:63" s="1" customFormat="1" ht="6.95" customHeight="1">
      <c r="B121" s="32"/>
      <c r="C121" s="33"/>
      <c r="D121" s="33"/>
      <c r="E121" s="33"/>
      <c r="F121" s="33"/>
      <c r="G121" s="33"/>
      <c r="H121" s="33"/>
      <c r="I121" s="115"/>
      <c r="J121" s="33"/>
      <c r="K121" s="33"/>
      <c r="L121" s="36"/>
    </row>
    <row r="122" spans="2:63" s="1" customFormat="1" ht="12" customHeight="1">
      <c r="B122" s="32"/>
      <c r="C122" s="27" t="s">
        <v>18</v>
      </c>
      <c r="D122" s="33"/>
      <c r="E122" s="33"/>
      <c r="F122" s="25" t="str">
        <f>F14</f>
        <v>Prejta</v>
      </c>
      <c r="G122" s="33"/>
      <c r="H122" s="33"/>
      <c r="I122" s="116" t="s">
        <v>20</v>
      </c>
      <c r="J122" s="59" t="str">
        <f>IF(J14="","",J14)</f>
        <v>11. 6. 2019</v>
      </c>
      <c r="K122" s="33"/>
      <c r="L122" s="36"/>
    </row>
    <row r="123" spans="2:63" s="1" customFormat="1" ht="6.95" customHeight="1">
      <c r="B123" s="32"/>
      <c r="C123" s="33"/>
      <c r="D123" s="33"/>
      <c r="E123" s="33"/>
      <c r="F123" s="33"/>
      <c r="G123" s="33"/>
      <c r="H123" s="33"/>
      <c r="I123" s="115"/>
      <c r="J123" s="33"/>
      <c r="K123" s="33"/>
      <c r="L123" s="36"/>
    </row>
    <row r="124" spans="2:63" s="1" customFormat="1" ht="27.95" customHeight="1">
      <c r="B124" s="32"/>
      <c r="C124" s="27" t="s">
        <v>22</v>
      </c>
      <c r="D124" s="33"/>
      <c r="E124" s="33"/>
      <c r="F124" s="25" t="str">
        <f>E17</f>
        <v>SRZ, MsO Dubnica nad Váhom</v>
      </c>
      <c r="G124" s="33"/>
      <c r="H124" s="33"/>
      <c r="I124" s="116" t="s">
        <v>28</v>
      </c>
      <c r="J124" s="30" t="str">
        <f>E23</f>
        <v>Hydroconsulting s.r.o.</v>
      </c>
      <c r="K124" s="33"/>
      <c r="L124" s="36"/>
    </row>
    <row r="125" spans="2:63" s="1" customFormat="1" ht="27.95" customHeight="1">
      <c r="B125" s="32"/>
      <c r="C125" s="27" t="s">
        <v>26</v>
      </c>
      <c r="D125" s="33"/>
      <c r="E125" s="33"/>
      <c r="F125" s="25" t="str">
        <f>IF(E20="","",E20)</f>
        <v>Vyplň údaj</v>
      </c>
      <c r="G125" s="33"/>
      <c r="H125" s="33"/>
      <c r="I125" s="116" t="s">
        <v>33</v>
      </c>
      <c r="J125" s="30" t="str">
        <f>E26</f>
        <v>Hydroconsulting s.r.o.</v>
      </c>
      <c r="K125" s="33"/>
      <c r="L125" s="36"/>
    </row>
    <row r="126" spans="2:63" s="1" customFormat="1" ht="10.35" customHeight="1">
      <c r="B126" s="32"/>
      <c r="C126" s="33"/>
      <c r="D126" s="33"/>
      <c r="E126" s="33"/>
      <c r="F126" s="33"/>
      <c r="G126" s="33"/>
      <c r="H126" s="33"/>
      <c r="I126" s="115"/>
      <c r="J126" s="33"/>
      <c r="K126" s="33"/>
      <c r="L126" s="36"/>
    </row>
    <row r="127" spans="2:63" s="10" customFormat="1" ht="29.25" customHeight="1">
      <c r="B127" s="171"/>
      <c r="C127" s="172" t="s">
        <v>170</v>
      </c>
      <c r="D127" s="173" t="s">
        <v>60</v>
      </c>
      <c r="E127" s="173" t="s">
        <v>56</v>
      </c>
      <c r="F127" s="173" t="s">
        <v>57</v>
      </c>
      <c r="G127" s="173" t="s">
        <v>171</v>
      </c>
      <c r="H127" s="173" t="s">
        <v>172</v>
      </c>
      <c r="I127" s="174" t="s">
        <v>173</v>
      </c>
      <c r="J127" s="175" t="s">
        <v>162</v>
      </c>
      <c r="K127" s="176" t="s">
        <v>174</v>
      </c>
      <c r="L127" s="177"/>
      <c r="M127" s="68" t="s">
        <v>1</v>
      </c>
      <c r="N127" s="69" t="s">
        <v>39</v>
      </c>
      <c r="O127" s="69" t="s">
        <v>175</v>
      </c>
      <c r="P127" s="69" t="s">
        <v>176</v>
      </c>
      <c r="Q127" s="69" t="s">
        <v>177</v>
      </c>
      <c r="R127" s="69" t="s">
        <v>178</v>
      </c>
      <c r="S127" s="69" t="s">
        <v>179</v>
      </c>
      <c r="T127" s="70" t="s">
        <v>180</v>
      </c>
    </row>
    <row r="128" spans="2:63" s="1" customFormat="1" ht="22.9" customHeight="1">
      <c r="B128" s="32"/>
      <c r="C128" s="75" t="s">
        <v>163</v>
      </c>
      <c r="D128" s="33"/>
      <c r="E128" s="33"/>
      <c r="F128" s="33"/>
      <c r="G128" s="33"/>
      <c r="H128" s="33"/>
      <c r="I128" s="115"/>
      <c r="J128" s="178">
        <f>BK128</f>
        <v>0</v>
      </c>
      <c r="K128" s="33"/>
      <c r="L128" s="36"/>
      <c r="M128" s="71"/>
      <c r="N128" s="72"/>
      <c r="O128" s="72"/>
      <c r="P128" s="179">
        <f>P129+P175</f>
        <v>0</v>
      </c>
      <c r="Q128" s="72"/>
      <c r="R128" s="179">
        <f>R129+R175</f>
        <v>42.790824700000009</v>
      </c>
      <c r="S128" s="72"/>
      <c r="T128" s="180">
        <f>T129+T175</f>
        <v>8.4944000000000006</v>
      </c>
      <c r="AT128" s="15" t="s">
        <v>74</v>
      </c>
      <c r="AU128" s="15" t="s">
        <v>164</v>
      </c>
      <c r="BK128" s="181">
        <f>BK129+BK175</f>
        <v>0</v>
      </c>
    </row>
    <row r="129" spans="2:65" s="11" customFormat="1" ht="25.9" customHeight="1">
      <c r="B129" s="182"/>
      <c r="C129" s="183"/>
      <c r="D129" s="184" t="s">
        <v>74</v>
      </c>
      <c r="E129" s="185" t="s">
        <v>181</v>
      </c>
      <c r="F129" s="185" t="s">
        <v>182</v>
      </c>
      <c r="G129" s="183"/>
      <c r="H129" s="183"/>
      <c r="I129" s="186"/>
      <c r="J129" s="170">
        <f>BK129</f>
        <v>0</v>
      </c>
      <c r="K129" s="183"/>
      <c r="L129" s="187"/>
      <c r="M129" s="188"/>
      <c r="N129" s="189"/>
      <c r="O129" s="189"/>
      <c r="P129" s="190">
        <f>P130+P139+P146+P165+P168+P173</f>
        <v>0</v>
      </c>
      <c r="Q129" s="189"/>
      <c r="R129" s="190">
        <f>R130+R139+R146+R165+R168+R173</f>
        <v>42.790824700000009</v>
      </c>
      <c r="S129" s="189"/>
      <c r="T129" s="191">
        <f>T130+T139+T146+T165+T168+T173</f>
        <v>8.4944000000000006</v>
      </c>
      <c r="AR129" s="192" t="s">
        <v>82</v>
      </c>
      <c r="AT129" s="193" t="s">
        <v>74</v>
      </c>
      <c r="AU129" s="193" t="s">
        <v>75</v>
      </c>
      <c r="AY129" s="192" t="s">
        <v>183</v>
      </c>
      <c r="BK129" s="194">
        <f>BK130+BK139+BK146+BK165+BK168+BK173</f>
        <v>0</v>
      </c>
    </row>
    <row r="130" spans="2:65" s="11" customFormat="1" ht="22.9" customHeight="1">
      <c r="B130" s="182"/>
      <c r="C130" s="183"/>
      <c r="D130" s="184" t="s">
        <v>74</v>
      </c>
      <c r="E130" s="195" t="s">
        <v>82</v>
      </c>
      <c r="F130" s="195" t="s">
        <v>184</v>
      </c>
      <c r="G130" s="183"/>
      <c r="H130" s="183"/>
      <c r="I130" s="186"/>
      <c r="J130" s="196">
        <f>BK130</f>
        <v>0</v>
      </c>
      <c r="K130" s="183"/>
      <c r="L130" s="187"/>
      <c r="M130" s="188"/>
      <c r="N130" s="189"/>
      <c r="O130" s="189"/>
      <c r="P130" s="190">
        <f>SUM(P131:P138)</f>
        <v>0</v>
      </c>
      <c r="Q130" s="189"/>
      <c r="R130" s="190">
        <f>SUM(R131:R138)</f>
        <v>0.22349999999999998</v>
      </c>
      <c r="S130" s="189"/>
      <c r="T130" s="191">
        <f>SUM(T131:T138)</f>
        <v>0</v>
      </c>
      <c r="AR130" s="192" t="s">
        <v>82</v>
      </c>
      <c r="AT130" s="193" t="s">
        <v>74</v>
      </c>
      <c r="AU130" s="193" t="s">
        <v>82</v>
      </c>
      <c r="AY130" s="192" t="s">
        <v>183</v>
      </c>
      <c r="BK130" s="194">
        <f>SUM(BK131:BK138)</f>
        <v>0</v>
      </c>
    </row>
    <row r="131" spans="2:65" s="1" customFormat="1" ht="24" customHeight="1">
      <c r="B131" s="32"/>
      <c r="C131" s="197" t="s">
        <v>82</v>
      </c>
      <c r="D131" s="197" t="s">
        <v>185</v>
      </c>
      <c r="E131" s="198" t="s">
        <v>308</v>
      </c>
      <c r="F131" s="199" t="s">
        <v>309</v>
      </c>
      <c r="G131" s="200" t="s">
        <v>310</v>
      </c>
      <c r="H131" s="201">
        <v>120</v>
      </c>
      <c r="I131" s="202"/>
      <c r="J131" s="201">
        <f>ROUND(I131*H131,3)</f>
        <v>0</v>
      </c>
      <c r="K131" s="199" t="s">
        <v>189</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536</v>
      </c>
    </row>
    <row r="132" spans="2:65" s="12" customFormat="1">
      <c r="B132" s="210"/>
      <c r="C132" s="211"/>
      <c r="D132" s="212" t="s">
        <v>192</v>
      </c>
      <c r="E132" s="213" t="s">
        <v>1</v>
      </c>
      <c r="F132" s="214" t="s">
        <v>312</v>
      </c>
      <c r="G132" s="211"/>
      <c r="H132" s="215">
        <v>120</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24" customHeight="1">
      <c r="B133" s="32"/>
      <c r="C133" s="233" t="s">
        <v>88</v>
      </c>
      <c r="D133" s="233" t="s">
        <v>206</v>
      </c>
      <c r="E133" s="234" t="s">
        <v>313</v>
      </c>
      <c r="F133" s="235" t="s">
        <v>314</v>
      </c>
      <c r="G133" s="236" t="s">
        <v>275</v>
      </c>
      <c r="H133" s="237">
        <v>5</v>
      </c>
      <c r="I133" s="238"/>
      <c r="J133" s="237">
        <f>ROUND(I133*H133,3)</f>
        <v>0</v>
      </c>
      <c r="K133" s="235" t="s">
        <v>1</v>
      </c>
      <c r="L133" s="239"/>
      <c r="M133" s="240" t="s">
        <v>1</v>
      </c>
      <c r="N133" s="241" t="s">
        <v>41</v>
      </c>
      <c r="O133" s="64"/>
      <c r="P133" s="205">
        <f>O133*H133</f>
        <v>0</v>
      </c>
      <c r="Q133" s="205">
        <v>4.4699999999999997E-2</v>
      </c>
      <c r="R133" s="205">
        <f>Q133*H133</f>
        <v>0.22349999999999998</v>
      </c>
      <c r="S133" s="205">
        <v>0</v>
      </c>
      <c r="T133" s="206">
        <f>S133*H133</f>
        <v>0</v>
      </c>
      <c r="AR133" s="207" t="s">
        <v>210</v>
      </c>
      <c r="AT133" s="207" t="s">
        <v>206</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537</v>
      </c>
    </row>
    <row r="134" spans="2:65" s="12" customFormat="1">
      <c r="B134" s="210"/>
      <c r="C134" s="211"/>
      <c r="D134" s="212" t="s">
        <v>192</v>
      </c>
      <c r="E134" s="213" t="s">
        <v>1</v>
      </c>
      <c r="F134" s="214" t="s">
        <v>316</v>
      </c>
      <c r="G134" s="211"/>
      <c r="H134" s="215">
        <v>5</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 customFormat="1" ht="36" customHeight="1">
      <c r="B135" s="32"/>
      <c r="C135" s="197" t="s">
        <v>198</v>
      </c>
      <c r="D135" s="197" t="s">
        <v>185</v>
      </c>
      <c r="E135" s="198" t="s">
        <v>317</v>
      </c>
      <c r="F135" s="199" t="s">
        <v>318</v>
      </c>
      <c r="G135" s="200" t="s">
        <v>188</v>
      </c>
      <c r="H135" s="201">
        <v>187</v>
      </c>
      <c r="I135" s="202"/>
      <c r="J135" s="201">
        <f>ROUND(I135*H135,3)</f>
        <v>0</v>
      </c>
      <c r="K135" s="199" t="s">
        <v>189</v>
      </c>
      <c r="L135" s="36"/>
      <c r="M135" s="203" t="s">
        <v>1</v>
      </c>
      <c r="N135" s="204" t="s">
        <v>41</v>
      </c>
      <c r="O135" s="64"/>
      <c r="P135" s="205">
        <f>O135*H135</f>
        <v>0</v>
      </c>
      <c r="Q135" s="205">
        <v>0</v>
      </c>
      <c r="R135" s="205">
        <f>Q135*H135</f>
        <v>0</v>
      </c>
      <c r="S135" s="205">
        <v>0</v>
      </c>
      <c r="T135" s="206">
        <f>S135*H135</f>
        <v>0</v>
      </c>
      <c r="AR135" s="207" t="s">
        <v>190</v>
      </c>
      <c r="AT135" s="207" t="s">
        <v>185</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538</v>
      </c>
    </row>
    <row r="136" spans="2:65" s="12" customFormat="1">
      <c r="B136" s="210"/>
      <c r="C136" s="211"/>
      <c r="D136" s="212" t="s">
        <v>192</v>
      </c>
      <c r="E136" s="213" t="s">
        <v>1</v>
      </c>
      <c r="F136" s="214" t="s">
        <v>539</v>
      </c>
      <c r="G136" s="211"/>
      <c r="H136" s="215">
        <v>187</v>
      </c>
      <c r="I136" s="216"/>
      <c r="J136" s="211"/>
      <c r="K136" s="211"/>
      <c r="L136" s="217"/>
      <c r="M136" s="218"/>
      <c r="N136" s="219"/>
      <c r="O136" s="219"/>
      <c r="P136" s="219"/>
      <c r="Q136" s="219"/>
      <c r="R136" s="219"/>
      <c r="S136" s="219"/>
      <c r="T136" s="220"/>
      <c r="AT136" s="221" t="s">
        <v>192</v>
      </c>
      <c r="AU136" s="221" t="s">
        <v>88</v>
      </c>
      <c r="AV136" s="12" t="s">
        <v>88</v>
      </c>
      <c r="AW136" s="12" t="s">
        <v>31</v>
      </c>
      <c r="AX136" s="12" t="s">
        <v>82</v>
      </c>
      <c r="AY136" s="221" t="s">
        <v>183</v>
      </c>
    </row>
    <row r="137" spans="2:65" s="1" customFormat="1" ht="48" customHeight="1">
      <c r="B137" s="32"/>
      <c r="C137" s="197" t="s">
        <v>190</v>
      </c>
      <c r="D137" s="197" t="s">
        <v>185</v>
      </c>
      <c r="E137" s="198" t="s">
        <v>321</v>
      </c>
      <c r="F137" s="199" t="s">
        <v>322</v>
      </c>
      <c r="G137" s="200" t="s">
        <v>188</v>
      </c>
      <c r="H137" s="201">
        <v>166</v>
      </c>
      <c r="I137" s="202"/>
      <c r="J137" s="201">
        <f>ROUND(I137*H137,3)</f>
        <v>0</v>
      </c>
      <c r="K137" s="199" t="s">
        <v>189</v>
      </c>
      <c r="L137" s="36"/>
      <c r="M137" s="203" t="s">
        <v>1</v>
      </c>
      <c r="N137" s="204" t="s">
        <v>41</v>
      </c>
      <c r="O137" s="64"/>
      <c r="P137" s="205">
        <f>O137*H137</f>
        <v>0</v>
      </c>
      <c r="Q137" s="205">
        <v>0</v>
      </c>
      <c r="R137" s="205">
        <f>Q137*H137</f>
        <v>0</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540</v>
      </c>
    </row>
    <row r="138" spans="2:65" s="12" customFormat="1">
      <c r="B138" s="210"/>
      <c r="C138" s="211"/>
      <c r="D138" s="212" t="s">
        <v>192</v>
      </c>
      <c r="E138" s="213" t="s">
        <v>1</v>
      </c>
      <c r="F138" s="214" t="s">
        <v>541</v>
      </c>
      <c r="G138" s="211"/>
      <c r="H138" s="215">
        <v>166</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1" customFormat="1" ht="22.9" customHeight="1">
      <c r="B139" s="182"/>
      <c r="C139" s="183"/>
      <c r="D139" s="184" t="s">
        <v>74</v>
      </c>
      <c r="E139" s="195" t="s">
        <v>88</v>
      </c>
      <c r="F139" s="195" t="s">
        <v>325</v>
      </c>
      <c r="G139" s="183"/>
      <c r="H139" s="183"/>
      <c r="I139" s="186"/>
      <c r="J139" s="196">
        <f>BK139</f>
        <v>0</v>
      </c>
      <c r="K139" s="183"/>
      <c r="L139" s="187"/>
      <c r="M139" s="188"/>
      <c r="N139" s="189"/>
      <c r="O139" s="189"/>
      <c r="P139" s="190">
        <f>SUM(P140:P145)</f>
        <v>0</v>
      </c>
      <c r="Q139" s="189"/>
      <c r="R139" s="190">
        <f>SUM(R140:R145)</f>
        <v>11.895773999999999</v>
      </c>
      <c r="S139" s="189"/>
      <c r="T139" s="191">
        <f>SUM(T140:T145)</f>
        <v>0</v>
      </c>
      <c r="AR139" s="192" t="s">
        <v>82</v>
      </c>
      <c r="AT139" s="193" t="s">
        <v>74</v>
      </c>
      <c r="AU139" s="193" t="s">
        <v>82</v>
      </c>
      <c r="AY139" s="192" t="s">
        <v>183</v>
      </c>
      <c r="BK139" s="194">
        <f>SUM(BK140:BK145)</f>
        <v>0</v>
      </c>
    </row>
    <row r="140" spans="2:65" s="1" customFormat="1" ht="16.5" customHeight="1">
      <c r="B140" s="32"/>
      <c r="C140" s="197" t="s">
        <v>214</v>
      </c>
      <c r="D140" s="197" t="s">
        <v>185</v>
      </c>
      <c r="E140" s="198" t="s">
        <v>326</v>
      </c>
      <c r="F140" s="199" t="s">
        <v>327</v>
      </c>
      <c r="G140" s="200" t="s">
        <v>188</v>
      </c>
      <c r="H140" s="201">
        <v>1.8</v>
      </c>
      <c r="I140" s="202"/>
      <c r="J140" s="201">
        <f>ROUND(I140*H140,3)</f>
        <v>0</v>
      </c>
      <c r="K140" s="199" t="s">
        <v>189</v>
      </c>
      <c r="L140" s="36"/>
      <c r="M140" s="203" t="s">
        <v>1</v>
      </c>
      <c r="N140" s="204" t="s">
        <v>41</v>
      </c>
      <c r="O140" s="64"/>
      <c r="P140" s="205">
        <f>O140*H140</f>
        <v>0</v>
      </c>
      <c r="Q140" s="205">
        <v>2.23543</v>
      </c>
      <c r="R140" s="205">
        <f>Q140*H140</f>
        <v>4.0237740000000004</v>
      </c>
      <c r="S140" s="205">
        <v>0</v>
      </c>
      <c r="T140" s="206">
        <f>S140*H140</f>
        <v>0</v>
      </c>
      <c r="AR140" s="207" t="s">
        <v>190</v>
      </c>
      <c r="AT140" s="207" t="s">
        <v>185</v>
      </c>
      <c r="AU140" s="207" t="s">
        <v>88</v>
      </c>
      <c r="AY140" s="15" t="s">
        <v>183</v>
      </c>
      <c r="BE140" s="208">
        <f>IF(N140="základná",J140,0)</f>
        <v>0</v>
      </c>
      <c r="BF140" s="208">
        <f>IF(N140="znížená",J140,0)</f>
        <v>0</v>
      </c>
      <c r="BG140" s="208">
        <f>IF(N140="zákl. prenesená",J140,0)</f>
        <v>0</v>
      </c>
      <c r="BH140" s="208">
        <f>IF(N140="zníž. prenesená",J140,0)</f>
        <v>0</v>
      </c>
      <c r="BI140" s="208">
        <f>IF(N140="nulová",J140,0)</f>
        <v>0</v>
      </c>
      <c r="BJ140" s="15" t="s">
        <v>88</v>
      </c>
      <c r="BK140" s="209">
        <f>ROUND(I140*H140,3)</f>
        <v>0</v>
      </c>
      <c r="BL140" s="15" t="s">
        <v>190</v>
      </c>
      <c r="BM140" s="207" t="s">
        <v>542</v>
      </c>
    </row>
    <row r="141" spans="2:65" s="12" customFormat="1">
      <c r="B141" s="210"/>
      <c r="C141" s="211"/>
      <c r="D141" s="212" t="s">
        <v>192</v>
      </c>
      <c r="E141" s="213" t="s">
        <v>1</v>
      </c>
      <c r="F141" s="214" t="s">
        <v>543</v>
      </c>
      <c r="G141" s="211"/>
      <c r="H141" s="215">
        <v>1.8</v>
      </c>
      <c r="I141" s="216"/>
      <c r="J141" s="211"/>
      <c r="K141" s="211"/>
      <c r="L141" s="217"/>
      <c r="M141" s="218"/>
      <c r="N141" s="219"/>
      <c r="O141" s="219"/>
      <c r="P141" s="219"/>
      <c r="Q141" s="219"/>
      <c r="R141" s="219"/>
      <c r="S141" s="219"/>
      <c r="T141" s="220"/>
      <c r="AT141" s="221" t="s">
        <v>192</v>
      </c>
      <c r="AU141" s="221" t="s">
        <v>88</v>
      </c>
      <c r="AV141" s="12" t="s">
        <v>88</v>
      </c>
      <c r="AW141" s="12" t="s">
        <v>31</v>
      </c>
      <c r="AX141" s="12" t="s">
        <v>82</v>
      </c>
      <c r="AY141" s="221" t="s">
        <v>183</v>
      </c>
    </row>
    <row r="142" spans="2:65" s="1" customFormat="1" ht="24" customHeight="1">
      <c r="B142" s="32"/>
      <c r="C142" s="233" t="s">
        <v>219</v>
      </c>
      <c r="D142" s="233" t="s">
        <v>206</v>
      </c>
      <c r="E142" s="234" t="s">
        <v>330</v>
      </c>
      <c r="F142" s="235" t="s">
        <v>331</v>
      </c>
      <c r="G142" s="236" t="s">
        <v>275</v>
      </c>
      <c r="H142" s="237">
        <v>18</v>
      </c>
      <c r="I142" s="238"/>
      <c r="J142" s="237">
        <f>ROUND(I142*H142,3)</f>
        <v>0</v>
      </c>
      <c r="K142" s="235" t="s">
        <v>189</v>
      </c>
      <c r="L142" s="239"/>
      <c r="M142" s="240" t="s">
        <v>1</v>
      </c>
      <c r="N142" s="241" t="s">
        <v>41</v>
      </c>
      <c r="O142" s="64"/>
      <c r="P142" s="205">
        <f>O142*H142</f>
        <v>0</v>
      </c>
      <c r="Q142" s="205">
        <v>5.8000000000000003E-2</v>
      </c>
      <c r="R142" s="205">
        <f>Q142*H142</f>
        <v>1.044</v>
      </c>
      <c r="S142" s="205">
        <v>0</v>
      </c>
      <c r="T142" s="206">
        <f>S142*H142</f>
        <v>0</v>
      </c>
      <c r="AR142" s="207" t="s">
        <v>210</v>
      </c>
      <c r="AT142" s="207" t="s">
        <v>206</v>
      </c>
      <c r="AU142" s="207" t="s">
        <v>88</v>
      </c>
      <c r="AY142" s="15" t="s">
        <v>183</v>
      </c>
      <c r="BE142" s="208">
        <f>IF(N142="základná",J142,0)</f>
        <v>0</v>
      </c>
      <c r="BF142" s="208">
        <f>IF(N142="znížená",J142,0)</f>
        <v>0</v>
      </c>
      <c r="BG142" s="208">
        <f>IF(N142="zákl. prenesená",J142,0)</f>
        <v>0</v>
      </c>
      <c r="BH142" s="208">
        <f>IF(N142="zníž. prenesená",J142,0)</f>
        <v>0</v>
      </c>
      <c r="BI142" s="208">
        <f>IF(N142="nulová",J142,0)</f>
        <v>0</v>
      </c>
      <c r="BJ142" s="15" t="s">
        <v>88</v>
      </c>
      <c r="BK142" s="209">
        <f>ROUND(I142*H142,3)</f>
        <v>0</v>
      </c>
      <c r="BL142" s="15" t="s">
        <v>190</v>
      </c>
      <c r="BM142" s="207" t="s">
        <v>544</v>
      </c>
    </row>
    <row r="143" spans="2:65" s="12" customFormat="1">
      <c r="B143" s="210"/>
      <c r="C143" s="211"/>
      <c r="D143" s="212" t="s">
        <v>192</v>
      </c>
      <c r="E143" s="213" t="s">
        <v>1</v>
      </c>
      <c r="F143" s="214" t="s">
        <v>545</v>
      </c>
      <c r="G143" s="211"/>
      <c r="H143" s="215">
        <v>18</v>
      </c>
      <c r="I143" s="216"/>
      <c r="J143" s="211"/>
      <c r="K143" s="211"/>
      <c r="L143" s="217"/>
      <c r="M143" s="218"/>
      <c r="N143" s="219"/>
      <c r="O143" s="219"/>
      <c r="P143" s="219"/>
      <c r="Q143" s="219"/>
      <c r="R143" s="219"/>
      <c r="S143" s="219"/>
      <c r="T143" s="220"/>
      <c r="AT143" s="221" t="s">
        <v>192</v>
      </c>
      <c r="AU143" s="221" t="s">
        <v>88</v>
      </c>
      <c r="AV143" s="12" t="s">
        <v>88</v>
      </c>
      <c r="AW143" s="12" t="s">
        <v>31</v>
      </c>
      <c r="AX143" s="12" t="s">
        <v>82</v>
      </c>
      <c r="AY143" s="221" t="s">
        <v>183</v>
      </c>
    </row>
    <row r="144" spans="2:65" s="1" customFormat="1" ht="24" customHeight="1">
      <c r="B144" s="32"/>
      <c r="C144" s="233" t="s">
        <v>225</v>
      </c>
      <c r="D144" s="233" t="s">
        <v>206</v>
      </c>
      <c r="E144" s="234" t="s">
        <v>334</v>
      </c>
      <c r="F144" s="235" t="s">
        <v>335</v>
      </c>
      <c r="G144" s="236" t="s">
        <v>275</v>
      </c>
      <c r="H144" s="237">
        <v>6</v>
      </c>
      <c r="I144" s="238"/>
      <c r="J144" s="237">
        <f>ROUND(I144*H144,3)</f>
        <v>0</v>
      </c>
      <c r="K144" s="235" t="s">
        <v>189</v>
      </c>
      <c r="L144" s="239"/>
      <c r="M144" s="240" t="s">
        <v>1</v>
      </c>
      <c r="N144" s="241" t="s">
        <v>41</v>
      </c>
      <c r="O144" s="64"/>
      <c r="P144" s="205">
        <f>O144*H144</f>
        <v>0</v>
      </c>
      <c r="Q144" s="205">
        <v>1.1379999999999999</v>
      </c>
      <c r="R144" s="205">
        <f>Q144*H144</f>
        <v>6.8279999999999994</v>
      </c>
      <c r="S144" s="205">
        <v>0</v>
      </c>
      <c r="T144" s="206">
        <f>S144*H144</f>
        <v>0</v>
      </c>
      <c r="AR144" s="207" t="s">
        <v>210</v>
      </c>
      <c r="AT144" s="207" t="s">
        <v>206</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546</v>
      </c>
    </row>
    <row r="145" spans="2:65" s="12" customFormat="1">
      <c r="B145" s="210"/>
      <c r="C145" s="211"/>
      <c r="D145" s="212" t="s">
        <v>192</v>
      </c>
      <c r="E145" s="213" t="s">
        <v>1</v>
      </c>
      <c r="F145" s="214" t="s">
        <v>337</v>
      </c>
      <c r="G145" s="211"/>
      <c r="H145" s="215">
        <v>6</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5" s="11" customFormat="1" ht="22.9" customHeight="1">
      <c r="B146" s="182"/>
      <c r="C146" s="183"/>
      <c r="D146" s="184" t="s">
        <v>74</v>
      </c>
      <c r="E146" s="195" t="s">
        <v>198</v>
      </c>
      <c r="F146" s="195" t="s">
        <v>338</v>
      </c>
      <c r="G146" s="183"/>
      <c r="H146" s="183"/>
      <c r="I146" s="186"/>
      <c r="J146" s="196">
        <f>BK146</f>
        <v>0</v>
      </c>
      <c r="K146" s="183"/>
      <c r="L146" s="187"/>
      <c r="M146" s="188"/>
      <c r="N146" s="189"/>
      <c r="O146" s="189"/>
      <c r="P146" s="190">
        <f>SUM(P147:P164)</f>
        <v>0</v>
      </c>
      <c r="Q146" s="189"/>
      <c r="R146" s="190">
        <f>SUM(R147:R164)</f>
        <v>30.431775700000006</v>
      </c>
      <c r="S146" s="189"/>
      <c r="T146" s="191">
        <f>SUM(T147:T164)</f>
        <v>0</v>
      </c>
      <c r="AR146" s="192" t="s">
        <v>82</v>
      </c>
      <c r="AT146" s="193" t="s">
        <v>74</v>
      </c>
      <c r="AU146" s="193" t="s">
        <v>82</v>
      </c>
      <c r="AY146" s="192" t="s">
        <v>183</v>
      </c>
      <c r="BK146" s="194">
        <f>SUM(BK147:BK164)</f>
        <v>0</v>
      </c>
    </row>
    <row r="147" spans="2:65" s="1" customFormat="1" ht="24" customHeight="1">
      <c r="B147" s="32"/>
      <c r="C147" s="233" t="s">
        <v>210</v>
      </c>
      <c r="D147" s="233" t="s">
        <v>206</v>
      </c>
      <c r="E147" s="234" t="s">
        <v>339</v>
      </c>
      <c r="F147" s="235" t="s">
        <v>340</v>
      </c>
      <c r="G147" s="236" t="s">
        <v>240</v>
      </c>
      <c r="H147" s="237">
        <v>59.85</v>
      </c>
      <c r="I147" s="238"/>
      <c r="J147" s="237">
        <f>ROUND(I147*H147,3)</f>
        <v>0</v>
      </c>
      <c r="K147" s="235" t="s">
        <v>189</v>
      </c>
      <c r="L147" s="239"/>
      <c r="M147" s="240" t="s">
        <v>1</v>
      </c>
      <c r="N147" s="241" t="s">
        <v>41</v>
      </c>
      <c r="O147" s="64"/>
      <c r="P147" s="205">
        <f>O147*H147</f>
        <v>0</v>
      </c>
      <c r="Q147" s="205">
        <v>5.3699999999999998E-3</v>
      </c>
      <c r="R147" s="205">
        <f>Q147*H147</f>
        <v>0.32139449999999997</v>
      </c>
      <c r="S147" s="205">
        <v>0</v>
      </c>
      <c r="T147" s="206">
        <f>S147*H147</f>
        <v>0</v>
      </c>
      <c r="AR147" s="207" t="s">
        <v>210</v>
      </c>
      <c r="AT147" s="207" t="s">
        <v>206</v>
      </c>
      <c r="AU147" s="207" t="s">
        <v>88</v>
      </c>
      <c r="AY147" s="15" t="s">
        <v>183</v>
      </c>
      <c r="BE147" s="208">
        <f>IF(N147="základná",J147,0)</f>
        <v>0</v>
      </c>
      <c r="BF147" s="208">
        <f>IF(N147="znížená",J147,0)</f>
        <v>0</v>
      </c>
      <c r="BG147" s="208">
        <f>IF(N147="zákl. prenesená",J147,0)</f>
        <v>0</v>
      </c>
      <c r="BH147" s="208">
        <f>IF(N147="zníž. prenesená",J147,0)</f>
        <v>0</v>
      </c>
      <c r="BI147" s="208">
        <f>IF(N147="nulová",J147,0)</f>
        <v>0</v>
      </c>
      <c r="BJ147" s="15" t="s">
        <v>88</v>
      </c>
      <c r="BK147" s="209">
        <f>ROUND(I147*H147,3)</f>
        <v>0</v>
      </c>
      <c r="BL147" s="15" t="s">
        <v>190</v>
      </c>
      <c r="BM147" s="207" t="s">
        <v>547</v>
      </c>
    </row>
    <row r="148" spans="2:65" s="12" customFormat="1">
      <c r="B148" s="210"/>
      <c r="C148" s="211"/>
      <c r="D148" s="212" t="s">
        <v>192</v>
      </c>
      <c r="E148" s="213" t="s">
        <v>1</v>
      </c>
      <c r="F148" s="214" t="s">
        <v>342</v>
      </c>
      <c r="G148" s="211"/>
      <c r="H148" s="215">
        <v>59.85</v>
      </c>
      <c r="I148" s="216"/>
      <c r="J148" s="211"/>
      <c r="K148" s="211"/>
      <c r="L148" s="217"/>
      <c r="M148" s="218"/>
      <c r="N148" s="219"/>
      <c r="O148" s="219"/>
      <c r="P148" s="219"/>
      <c r="Q148" s="219"/>
      <c r="R148" s="219"/>
      <c r="S148" s="219"/>
      <c r="T148" s="220"/>
      <c r="AT148" s="221" t="s">
        <v>192</v>
      </c>
      <c r="AU148" s="221" t="s">
        <v>88</v>
      </c>
      <c r="AV148" s="12" t="s">
        <v>88</v>
      </c>
      <c r="AW148" s="12" t="s">
        <v>31</v>
      </c>
      <c r="AX148" s="12" t="s">
        <v>82</v>
      </c>
      <c r="AY148" s="221" t="s">
        <v>183</v>
      </c>
    </row>
    <row r="149" spans="2:65" s="1" customFormat="1" ht="16.5" customHeight="1">
      <c r="B149" s="32"/>
      <c r="C149" s="233" t="s">
        <v>237</v>
      </c>
      <c r="D149" s="233" t="s">
        <v>206</v>
      </c>
      <c r="E149" s="234" t="s">
        <v>343</v>
      </c>
      <c r="F149" s="235" t="s">
        <v>344</v>
      </c>
      <c r="G149" s="236" t="s">
        <v>270</v>
      </c>
      <c r="H149" s="237">
        <v>2.5</v>
      </c>
      <c r="I149" s="238"/>
      <c r="J149" s="237">
        <f>ROUND(I149*H149,3)</f>
        <v>0</v>
      </c>
      <c r="K149" s="235" t="s">
        <v>1</v>
      </c>
      <c r="L149" s="239"/>
      <c r="M149" s="240" t="s">
        <v>1</v>
      </c>
      <c r="N149" s="241" t="s">
        <v>41</v>
      </c>
      <c r="O149" s="64"/>
      <c r="P149" s="205">
        <f>O149*H149</f>
        <v>0</v>
      </c>
      <c r="Q149" s="205">
        <v>1E-3</v>
      </c>
      <c r="R149" s="205">
        <f>Q149*H149</f>
        <v>2.5000000000000001E-3</v>
      </c>
      <c r="S149" s="205">
        <v>0</v>
      </c>
      <c r="T149" s="206">
        <f>S149*H149</f>
        <v>0</v>
      </c>
      <c r="AR149" s="207" t="s">
        <v>210</v>
      </c>
      <c r="AT149" s="207" t="s">
        <v>206</v>
      </c>
      <c r="AU149" s="207" t="s">
        <v>88</v>
      </c>
      <c r="AY149" s="15" t="s">
        <v>183</v>
      </c>
      <c r="BE149" s="208">
        <f>IF(N149="základná",J149,0)</f>
        <v>0</v>
      </c>
      <c r="BF149" s="208">
        <f>IF(N149="znížená",J149,0)</f>
        <v>0</v>
      </c>
      <c r="BG149" s="208">
        <f>IF(N149="zákl. prenesená",J149,0)</f>
        <v>0</v>
      </c>
      <c r="BH149" s="208">
        <f>IF(N149="zníž. prenesená",J149,0)</f>
        <v>0</v>
      </c>
      <c r="BI149" s="208">
        <f>IF(N149="nulová",J149,0)</f>
        <v>0</v>
      </c>
      <c r="BJ149" s="15" t="s">
        <v>88</v>
      </c>
      <c r="BK149" s="209">
        <f>ROUND(I149*H149,3)</f>
        <v>0</v>
      </c>
      <c r="BL149" s="15" t="s">
        <v>190</v>
      </c>
      <c r="BM149" s="207" t="s">
        <v>548</v>
      </c>
    </row>
    <row r="150" spans="2:65" s="12" customFormat="1">
      <c r="B150" s="210"/>
      <c r="C150" s="211"/>
      <c r="D150" s="212" t="s">
        <v>192</v>
      </c>
      <c r="E150" s="213" t="s">
        <v>1</v>
      </c>
      <c r="F150" s="214" t="s">
        <v>346</v>
      </c>
      <c r="G150" s="211"/>
      <c r="H150" s="215">
        <v>2.5</v>
      </c>
      <c r="I150" s="216"/>
      <c r="J150" s="211"/>
      <c r="K150" s="211"/>
      <c r="L150" s="217"/>
      <c r="M150" s="218"/>
      <c r="N150" s="219"/>
      <c r="O150" s="219"/>
      <c r="P150" s="219"/>
      <c r="Q150" s="219"/>
      <c r="R150" s="219"/>
      <c r="S150" s="219"/>
      <c r="T150" s="220"/>
      <c r="AT150" s="221" t="s">
        <v>192</v>
      </c>
      <c r="AU150" s="221" t="s">
        <v>88</v>
      </c>
      <c r="AV150" s="12" t="s">
        <v>88</v>
      </c>
      <c r="AW150" s="12" t="s">
        <v>31</v>
      </c>
      <c r="AX150" s="12" t="s">
        <v>82</v>
      </c>
      <c r="AY150" s="221" t="s">
        <v>183</v>
      </c>
    </row>
    <row r="151" spans="2:65" s="1" customFormat="1" ht="24" customHeight="1">
      <c r="B151" s="32"/>
      <c r="C151" s="197" t="s">
        <v>243</v>
      </c>
      <c r="D151" s="197" t="s">
        <v>185</v>
      </c>
      <c r="E151" s="198" t="s">
        <v>347</v>
      </c>
      <c r="F151" s="199" t="s">
        <v>348</v>
      </c>
      <c r="G151" s="200" t="s">
        <v>188</v>
      </c>
      <c r="H151" s="201">
        <v>12.9</v>
      </c>
      <c r="I151" s="202"/>
      <c r="J151" s="201">
        <f>ROUND(I151*H151,3)</f>
        <v>0</v>
      </c>
      <c r="K151" s="199" t="s">
        <v>189</v>
      </c>
      <c r="L151" s="36"/>
      <c r="M151" s="203" t="s">
        <v>1</v>
      </c>
      <c r="N151" s="204" t="s">
        <v>41</v>
      </c>
      <c r="O151" s="64"/>
      <c r="P151" s="205">
        <f>O151*H151</f>
        <v>0</v>
      </c>
      <c r="Q151" s="205">
        <v>2.3254700000000001</v>
      </c>
      <c r="R151" s="205">
        <f>Q151*H151</f>
        <v>29.998563000000004</v>
      </c>
      <c r="S151" s="205">
        <v>0</v>
      </c>
      <c r="T151" s="206">
        <f>S151*H151</f>
        <v>0</v>
      </c>
      <c r="AR151" s="207" t="s">
        <v>190</v>
      </c>
      <c r="AT151" s="207" t="s">
        <v>185</v>
      </c>
      <c r="AU151" s="207" t="s">
        <v>88</v>
      </c>
      <c r="AY151" s="15" t="s">
        <v>183</v>
      </c>
      <c r="BE151" s="208">
        <f>IF(N151="základná",J151,0)</f>
        <v>0</v>
      </c>
      <c r="BF151" s="208">
        <f>IF(N151="znížená",J151,0)</f>
        <v>0</v>
      </c>
      <c r="BG151" s="208">
        <f>IF(N151="zákl. prenesená",J151,0)</f>
        <v>0</v>
      </c>
      <c r="BH151" s="208">
        <f>IF(N151="zníž. prenesená",J151,0)</f>
        <v>0</v>
      </c>
      <c r="BI151" s="208">
        <f>IF(N151="nulová",J151,0)</f>
        <v>0</v>
      </c>
      <c r="BJ151" s="15" t="s">
        <v>88</v>
      </c>
      <c r="BK151" s="209">
        <f>ROUND(I151*H151,3)</f>
        <v>0</v>
      </c>
      <c r="BL151" s="15" t="s">
        <v>190</v>
      </c>
      <c r="BM151" s="207" t="s">
        <v>549</v>
      </c>
    </row>
    <row r="152" spans="2:65" s="12" customFormat="1" ht="33.75">
      <c r="B152" s="210"/>
      <c r="C152" s="211"/>
      <c r="D152" s="212" t="s">
        <v>192</v>
      </c>
      <c r="E152" s="213" t="s">
        <v>1</v>
      </c>
      <c r="F152" s="214" t="s">
        <v>350</v>
      </c>
      <c r="G152" s="211"/>
      <c r="H152" s="215">
        <v>12</v>
      </c>
      <c r="I152" s="216"/>
      <c r="J152" s="211"/>
      <c r="K152" s="211"/>
      <c r="L152" s="217"/>
      <c r="M152" s="218"/>
      <c r="N152" s="219"/>
      <c r="O152" s="219"/>
      <c r="P152" s="219"/>
      <c r="Q152" s="219"/>
      <c r="R152" s="219"/>
      <c r="S152" s="219"/>
      <c r="T152" s="220"/>
      <c r="AT152" s="221" t="s">
        <v>192</v>
      </c>
      <c r="AU152" s="221" t="s">
        <v>88</v>
      </c>
      <c r="AV152" s="12" t="s">
        <v>88</v>
      </c>
      <c r="AW152" s="12" t="s">
        <v>31</v>
      </c>
      <c r="AX152" s="12" t="s">
        <v>75</v>
      </c>
      <c r="AY152" s="221" t="s">
        <v>183</v>
      </c>
    </row>
    <row r="153" spans="2:65" s="12" customFormat="1" ht="22.5">
      <c r="B153" s="210"/>
      <c r="C153" s="211"/>
      <c r="D153" s="212" t="s">
        <v>192</v>
      </c>
      <c r="E153" s="213" t="s">
        <v>1</v>
      </c>
      <c r="F153" s="214" t="s">
        <v>550</v>
      </c>
      <c r="G153" s="211"/>
      <c r="H153" s="215">
        <v>0.9</v>
      </c>
      <c r="I153" s="216"/>
      <c r="J153" s="211"/>
      <c r="K153" s="211"/>
      <c r="L153" s="217"/>
      <c r="M153" s="218"/>
      <c r="N153" s="219"/>
      <c r="O153" s="219"/>
      <c r="P153" s="219"/>
      <c r="Q153" s="219"/>
      <c r="R153" s="219"/>
      <c r="S153" s="219"/>
      <c r="T153" s="220"/>
      <c r="AT153" s="221" t="s">
        <v>192</v>
      </c>
      <c r="AU153" s="221" t="s">
        <v>88</v>
      </c>
      <c r="AV153" s="12" t="s">
        <v>88</v>
      </c>
      <c r="AW153" s="12" t="s">
        <v>31</v>
      </c>
      <c r="AX153" s="12" t="s">
        <v>75</v>
      </c>
      <c r="AY153" s="221" t="s">
        <v>183</v>
      </c>
    </row>
    <row r="154" spans="2:65" s="13" customFormat="1">
      <c r="B154" s="222"/>
      <c r="C154" s="223"/>
      <c r="D154" s="212" t="s">
        <v>192</v>
      </c>
      <c r="E154" s="224" t="s">
        <v>1</v>
      </c>
      <c r="F154" s="225" t="s">
        <v>205</v>
      </c>
      <c r="G154" s="223"/>
      <c r="H154" s="226">
        <v>12.9</v>
      </c>
      <c r="I154" s="227"/>
      <c r="J154" s="223"/>
      <c r="K154" s="223"/>
      <c r="L154" s="228"/>
      <c r="M154" s="229"/>
      <c r="N154" s="230"/>
      <c r="O154" s="230"/>
      <c r="P154" s="230"/>
      <c r="Q154" s="230"/>
      <c r="R154" s="230"/>
      <c r="S154" s="230"/>
      <c r="T154" s="231"/>
      <c r="AT154" s="232" t="s">
        <v>192</v>
      </c>
      <c r="AU154" s="232" t="s">
        <v>88</v>
      </c>
      <c r="AV154" s="13" t="s">
        <v>190</v>
      </c>
      <c r="AW154" s="13" t="s">
        <v>31</v>
      </c>
      <c r="AX154" s="13" t="s">
        <v>82</v>
      </c>
      <c r="AY154" s="232" t="s">
        <v>183</v>
      </c>
    </row>
    <row r="155" spans="2:65" s="1" customFormat="1" ht="72" customHeight="1">
      <c r="B155" s="32"/>
      <c r="C155" s="197" t="s">
        <v>248</v>
      </c>
      <c r="D155" s="197" t="s">
        <v>185</v>
      </c>
      <c r="E155" s="198" t="s">
        <v>352</v>
      </c>
      <c r="F155" s="199" t="s">
        <v>353</v>
      </c>
      <c r="G155" s="200" t="s">
        <v>240</v>
      </c>
      <c r="H155" s="201">
        <v>32.729999999999997</v>
      </c>
      <c r="I155" s="202"/>
      <c r="J155" s="201">
        <f>ROUND(I155*H155,3)</f>
        <v>0</v>
      </c>
      <c r="K155" s="199" t="s">
        <v>189</v>
      </c>
      <c r="L155" s="36"/>
      <c r="M155" s="203" t="s">
        <v>1</v>
      </c>
      <c r="N155" s="204" t="s">
        <v>41</v>
      </c>
      <c r="O155" s="64"/>
      <c r="P155" s="205">
        <f>O155*H155</f>
        <v>0</v>
      </c>
      <c r="Q155" s="205">
        <v>3.3400000000000001E-3</v>
      </c>
      <c r="R155" s="205">
        <f>Q155*H155</f>
        <v>0.10931819999999999</v>
      </c>
      <c r="S155" s="205">
        <v>0</v>
      </c>
      <c r="T155" s="206">
        <f>S155*H155</f>
        <v>0</v>
      </c>
      <c r="AR155" s="207" t="s">
        <v>190</v>
      </c>
      <c r="AT155" s="207" t="s">
        <v>185</v>
      </c>
      <c r="AU155" s="207" t="s">
        <v>88</v>
      </c>
      <c r="AY155" s="15" t="s">
        <v>183</v>
      </c>
      <c r="BE155" s="208">
        <f>IF(N155="základná",J155,0)</f>
        <v>0</v>
      </c>
      <c r="BF155" s="208">
        <f>IF(N155="znížená",J155,0)</f>
        <v>0</v>
      </c>
      <c r="BG155" s="208">
        <f>IF(N155="zákl. prenesená",J155,0)</f>
        <v>0</v>
      </c>
      <c r="BH155" s="208">
        <f>IF(N155="zníž. prenesená",J155,0)</f>
        <v>0</v>
      </c>
      <c r="BI155" s="208">
        <f>IF(N155="nulová",J155,0)</f>
        <v>0</v>
      </c>
      <c r="BJ155" s="15" t="s">
        <v>88</v>
      </c>
      <c r="BK155" s="209">
        <f>ROUND(I155*H155,3)</f>
        <v>0</v>
      </c>
      <c r="BL155" s="15" t="s">
        <v>190</v>
      </c>
      <c r="BM155" s="207" t="s">
        <v>551</v>
      </c>
    </row>
    <row r="156" spans="2:65" s="12" customFormat="1">
      <c r="B156" s="210"/>
      <c r="C156" s="211"/>
      <c r="D156" s="212" t="s">
        <v>192</v>
      </c>
      <c r="E156" s="213" t="s">
        <v>1</v>
      </c>
      <c r="F156" s="214" t="s">
        <v>355</v>
      </c>
      <c r="G156" s="211"/>
      <c r="H156" s="215">
        <v>3</v>
      </c>
      <c r="I156" s="216"/>
      <c r="J156" s="211"/>
      <c r="K156" s="211"/>
      <c r="L156" s="217"/>
      <c r="M156" s="218"/>
      <c r="N156" s="219"/>
      <c r="O156" s="219"/>
      <c r="P156" s="219"/>
      <c r="Q156" s="219"/>
      <c r="R156" s="219"/>
      <c r="S156" s="219"/>
      <c r="T156" s="220"/>
      <c r="AT156" s="221" t="s">
        <v>192</v>
      </c>
      <c r="AU156" s="221" t="s">
        <v>88</v>
      </c>
      <c r="AV156" s="12" t="s">
        <v>88</v>
      </c>
      <c r="AW156" s="12" t="s">
        <v>31</v>
      </c>
      <c r="AX156" s="12" t="s">
        <v>75</v>
      </c>
      <c r="AY156" s="221" t="s">
        <v>183</v>
      </c>
    </row>
    <row r="157" spans="2:65" s="12" customFormat="1">
      <c r="B157" s="210"/>
      <c r="C157" s="211"/>
      <c r="D157" s="212" t="s">
        <v>192</v>
      </c>
      <c r="E157" s="213" t="s">
        <v>1</v>
      </c>
      <c r="F157" s="214" t="s">
        <v>552</v>
      </c>
      <c r="G157" s="211"/>
      <c r="H157" s="215">
        <v>2.73</v>
      </c>
      <c r="I157" s="216"/>
      <c r="J157" s="211"/>
      <c r="K157" s="211"/>
      <c r="L157" s="217"/>
      <c r="M157" s="218"/>
      <c r="N157" s="219"/>
      <c r="O157" s="219"/>
      <c r="P157" s="219"/>
      <c r="Q157" s="219"/>
      <c r="R157" s="219"/>
      <c r="S157" s="219"/>
      <c r="T157" s="220"/>
      <c r="AT157" s="221" t="s">
        <v>192</v>
      </c>
      <c r="AU157" s="221" t="s">
        <v>88</v>
      </c>
      <c r="AV157" s="12" t="s">
        <v>88</v>
      </c>
      <c r="AW157" s="12" t="s">
        <v>31</v>
      </c>
      <c r="AX157" s="12" t="s">
        <v>75</v>
      </c>
      <c r="AY157" s="221" t="s">
        <v>183</v>
      </c>
    </row>
    <row r="158" spans="2:65" s="12" customFormat="1">
      <c r="B158" s="210"/>
      <c r="C158" s="211"/>
      <c r="D158" s="212" t="s">
        <v>192</v>
      </c>
      <c r="E158" s="213" t="s">
        <v>1</v>
      </c>
      <c r="F158" s="214" t="s">
        <v>553</v>
      </c>
      <c r="G158" s="211"/>
      <c r="H158" s="215">
        <v>27</v>
      </c>
      <c r="I158" s="216"/>
      <c r="J158" s="211"/>
      <c r="K158" s="211"/>
      <c r="L158" s="217"/>
      <c r="M158" s="218"/>
      <c r="N158" s="219"/>
      <c r="O158" s="219"/>
      <c r="P158" s="219"/>
      <c r="Q158" s="219"/>
      <c r="R158" s="219"/>
      <c r="S158" s="219"/>
      <c r="T158" s="220"/>
      <c r="AT158" s="221" t="s">
        <v>192</v>
      </c>
      <c r="AU158" s="221" t="s">
        <v>88</v>
      </c>
      <c r="AV158" s="12" t="s">
        <v>88</v>
      </c>
      <c r="AW158" s="12" t="s">
        <v>31</v>
      </c>
      <c r="AX158" s="12" t="s">
        <v>75</v>
      </c>
      <c r="AY158" s="221" t="s">
        <v>183</v>
      </c>
    </row>
    <row r="159" spans="2:65" s="13" customFormat="1">
      <c r="B159" s="222"/>
      <c r="C159" s="223"/>
      <c r="D159" s="212" t="s">
        <v>192</v>
      </c>
      <c r="E159" s="224" t="s">
        <v>1</v>
      </c>
      <c r="F159" s="225" t="s">
        <v>205</v>
      </c>
      <c r="G159" s="223"/>
      <c r="H159" s="226">
        <v>32.730000000000004</v>
      </c>
      <c r="I159" s="227"/>
      <c r="J159" s="223"/>
      <c r="K159" s="223"/>
      <c r="L159" s="228"/>
      <c r="M159" s="229"/>
      <c r="N159" s="230"/>
      <c r="O159" s="230"/>
      <c r="P159" s="230"/>
      <c r="Q159" s="230"/>
      <c r="R159" s="230"/>
      <c r="S159" s="230"/>
      <c r="T159" s="231"/>
      <c r="AT159" s="232" t="s">
        <v>192</v>
      </c>
      <c r="AU159" s="232" t="s">
        <v>88</v>
      </c>
      <c r="AV159" s="13" t="s">
        <v>190</v>
      </c>
      <c r="AW159" s="13" t="s">
        <v>31</v>
      </c>
      <c r="AX159" s="13" t="s">
        <v>82</v>
      </c>
      <c r="AY159" s="232" t="s">
        <v>183</v>
      </c>
    </row>
    <row r="160" spans="2:65" s="1" customFormat="1" ht="72" customHeight="1">
      <c r="B160" s="32"/>
      <c r="C160" s="197" t="s">
        <v>255</v>
      </c>
      <c r="D160" s="197" t="s">
        <v>185</v>
      </c>
      <c r="E160" s="198" t="s">
        <v>358</v>
      </c>
      <c r="F160" s="199" t="s">
        <v>359</v>
      </c>
      <c r="G160" s="200" t="s">
        <v>240</v>
      </c>
      <c r="H160" s="201">
        <v>32.729999999999997</v>
      </c>
      <c r="I160" s="202"/>
      <c r="J160" s="201">
        <f>ROUND(I160*H160,3)</f>
        <v>0</v>
      </c>
      <c r="K160" s="199" t="s">
        <v>189</v>
      </c>
      <c r="L160" s="36"/>
      <c r="M160" s="203" t="s">
        <v>1</v>
      </c>
      <c r="N160" s="204" t="s">
        <v>41</v>
      </c>
      <c r="O160" s="64"/>
      <c r="P160" s="205">
        <f>O160*H160</f>
        <v>0</v>
      </c>
      <c r="Q160" s="205">
        <v>0</v>
      </c>
      <c r="R160" s="205">
        <f>Q160*H160</f>
        <v>0</v>
      </c>
      <c r="S160" s="205">
        <v>0</v>
      </c>
      <c r="T160" s="206">
        <f>S160*H160</f>
        <v>0</v>
      </c>
      <c r="AR160" s="207" t="s">
        <v>190</v>
      </c>
      <c r="AT160" s="207" t="s">
        <v>185</v>
      </c>
      <c r="AU160" s="207" t="s">
        <v>88</v>
      </c>
      <c r="AY160" s="15" t="s">
        <v>183</v>
      </c>
      <c r="BE160" s="208">
        <f>IF(N160="základná",J160,0)</f>
        <v>0</v>
      </c>
      <c r="BF160" s="208">
        <f>IF(N160="znížená",J160,0)</f>
        <v>0</v>
      </c>
      <c r="BG160" s="208">
        <f>IF(N160="zákl. prenesená",J160,0)</f>
        <v>0</v>
      </c>
      <c r="BH160" s="208">
        <f>IF(N160="zníž. prenesená",J160,0)</f>
        <v>0</v>
      </c>
      <c r="BI160" s="208">
        <f>IF(N160="nulová",J160,0)</f>
        <v>0</v>
      </c>
      <c r="BJ160" s="15" t="s">
        <v>88</v>
      </c>
      <c r="BK160" s="209">
        <f>ROUND(I160*H160,3)</f>
        <v>0</v>
      </c>
      <c r="BL160" s="15" t="s">
        <v>190</v>
      </c>
      <c r="BM160" s="207" t="s">
        <v>554</v>
      </c>
    </row>
    <row r="161" spans="2:65" s="12" customFormat="1">
      <c r="B161" s="210"/>
      <c r="C161" s="211"/>
      <c r="D161" s="212" t="s">
        <v>192</v>
      </c>
      <c r="E161" s="213" t="s">
        <v>1</v>
      </c>
      <c r="F161" s="214" t="s">
        <v>355</v>
      </c>
      <c r="G161" s="211"/>
      <c r="H161" s="215">
        <v>3</v>
      </c>
      <c r="I161" s="216"/>
      <c r="J161" s="211"/>
      <c r="K161" s="211"/>
      <c r="L161" s="217"/>
      <c r="M161" s="218"/>
      <c r="N161" s="219"/>
      <c r="O161" s="219"/>
      <c r="P161" s="219"/>
      <c r="Q161" s="219"/>
      <c r="R161" s="219"/>
      <c r="S161" s="219"/>
      <c r="T161" s="220"/>
      <c r="AT161" s="221" t="s">
        <v>192</v>
      </c>
      <c r="AU161" s="221" t="s">
        <v>88</v>
      </c>
      <c r="AV161" s="12" t="s">
        <v>88</v>
      </c>
      <c r="AW161" s="12" t="s">
        <v>31</v>
      </c>
      <c r="AX161" s="12" t="s">
        <v>75</v>
      </c>
      <c r="AY161" s="221" t="s">
        <v>183</v>
      </c>
    </row>
    <row r="162" spans="2:65" s="12" customFormat="1">
      <c r="B162" s="210"/>
      <c r="C162" s="211"/>
      <c r="D162" s="212" t="s">
        <v>192</v>
      </c>
      <c r="E162" s="213" t="s">
        <v>1</v>
      </c>
      <c r="F162" s="214" t="s">
        <v>552</v>
      </c>
      <c r="G162" s="211"/>
      <c r="H162" s="215">
        <v>2.73</v>
      </c>
      <c r="I162" s="216"/>
      <c r="J162" s="211"/>
      <c r="K162" s="211"/>
      <c r="L162" s="217"/>
      <c r="M162" s="218"/>
      <c r="N162" s="219"/>
      <c r="O162" s="219"/>
      <c r="P162" s="219"/>
      <c r="Q162" s="219"/>
      <c r="R162" s="219"/>
      <c r="S162" s="219"/>
      <c r="T162" s="220"/>
      <c r="AT162" s="221" t="s">
        <v>192</v>
      </c>
      <c r="AU162" s="221" t="s">
        <v>88</v>
      </c>
      <c r="AV162" s="12" t="s">
        <v>88</v>
      </c>
      <c r="AW162" s="12" t="s">
        <v>31</v>
      </c>
      <c r="AX162" s="12" t="s">
        <v>75</v>
      </c>
      <c r="AY162" s="221" t="s">
        <v>183</v>
      </c>
    </row>
    <row r="163" spans="2:65" s="12" customFormat="1">
      <c r="B163" s="210"/>
      <c r="C163" s="211"/>
      <c r="D163" s="212" t="s">
        <v>192</v>
      </c>
      <c r="E163" s="213" t="s">
        <v>1</v>
      </c>
      <c r="F163" s="214" t="s">
        <v>553</v>
      </c>
      <c r="G163" s="211"/>
      <c r="H163" s="215">
        <v>27</v>
      </c>
      <c r="I163" s="216"/>
      <c r="J163" s="211"/>
      <c r="K163" s="211"/>
      <c r="L163" s="217"/>
      <c r="M163" s="218"/>
      <c r="N163" s="219"/>
      <c r="O163" s="219"/>
      <c r="P163" s="219"/>
      <c r="Q163" s="219"/>
      <c r="R163" s="219"/>
      <c r="S163" s="219"/>
      <c r="T163" s="220"/>
      <c r="AT163" s="221" t="s">
        <v>192</v>
      </c>
      <c r="AU163" s="221" t="s">
        <v>88</v>
      </c>
      <c r="AV163" s="12" t="s">
        <v>88</v>
      </c>
      <c r="AW163" s="12" t="s">
        <v>31</v>
      </c>
      <c r="AX163" s="12" t="s">
        <v>75</v>
      </c>
      <c r="AY163" s="221" t="s">
        <v>183</v>
      </c>
    </row>
    <row r="164" spans="2:65" s="13" customFormat="1">
      <c r="B164" s="222"/>
      <c r="C164" s="223"/>
      <c r="D164" s="212" t="s">
        <v>192</v>
      </c>
      <c r="E164" s="224" t="s">
        <v>1</v>
      </c>
      <c r="F164" s="225" t="s">
        <v>205</v>
      </c>
      <c r="G164" s="223"/>
      <c r="H164" s="226">
        <v>32.730000000000004</v>
      </c>
      <c r="I164" s="227"/>
      <c r="J164" s="223"/>
      <c r="K164" s="223"/>
      <c r="L164" s="228"/>
      <c r="M164" s="229"/>
      <c r="N164" s="230"/>
      <c r="O164" s="230"/>
      <c r="P164" s="230"/>
      <c r="Q164" s="230"/>
      <c r="R164" s="230"/>
      <c r="S164" s="230"/>
      <c r="T164" s="231"/>
      <c r="AT164" s="232" t="s">
        <v>192</v>
      </c>
      <c r="AU164" s="232" t="s">
        <v>88</v>
      </c>
      <c r="AV164" s="13" t="s">
        <v>190</v>
      </c>
      <c r="AW164" s="13" t="s">
        <v>31</v>
      </c>
      <c r="AX164" s="13" t="s">
        <v>82</v>
      </c>
      <c r="AY164" s="232" t="s">
        <v>183</v>
      </c>
    </row>
    <row r="165" spans="2:65" s="11" customFormat="1" ht="22.9" customHeight="1">
      <c r="B165" s="182"/>
      <c r="C165" s="183"/>
      <c r="D165" s="184" t="s">
        <v>74</v>
      </c>
      <c r="E165" s="195" t="s">
        <v>210</v>
      </c>
      <c r="F165" s="195" t="s">
        <v>361</v>
      </c>
      <c r="G165" s="183"/>
      <c r="H165" s="183"/>
      <c r="I165" s="186"/>
      <c r="J165" s="196">
        <f>BK165</f>
        <v>0</v>
      </c>
      <c r="K165" s="183"/>
      <c r="L165" s="187"/>
      <c r="M165" s="188"/>
      <c r="N165" s="189"/>
      <c r="O165" s="189"/>
      <c r="P165" s="190">
        <f>SUM(P166:P167)</f>
        <v>0</v>
      </c>
      <c r="Q165" s="189"/>
      <c r="R165" s="190">
        <f>SUM(R166:R167)</f>
        <v>0.21614999999999998</v>
      </c>
      <c r="S165" s="189"/>
      <c r="T165" s="191">
        <f>SUM(T166:T167)</f>
        <v>0</v>
      </c>
      <c r="AR165" s="192" t="s">
        <v>82</v>
      </c>
      <c r="AT165" s="193" t="s">
        <v>74</v>
      </c>
      <c r="AU165" s="193" t="s">
        <v>82</v>
      </c>
      <c r="AY165" s="192" t="s">
        <v>183</v>
      </c>
      <c r="BK165" s="194">
        <f>SUM(BK166:BK167)</f>
        <v>0</v>
      </c>
    </row>
    <row r="166" spans="2:65" s="1" customFormat="1" ht="36" customHeight="1">
      <c r="B166" s="32"/>
      <c r="C166" s="197" t="s">
        <v>362</v>
      </c>
      <c r="D166" s="197" t="s">
        <v>185</v>
      </c>
      <c r="E166" s="198" t="s">
        <v>363</v>
      </c>
      <c r="F166" s="199" t="s">
        <v>364</v>
      </c>
      <c r="G166" s="200" t="s">
        <v>270</v>
      </c>
      <c r="H166" s="201">
        <v>15</v>
      </c>
      <c r="I166" s="202"/>
      <c r="J166" s="201">
        <f>ROUND(I166*H166,3)</f>
        <v>0</v>
      </c>
      <c r="K166" s="199" t="s">
        <v>189</v>
      </c>
      <c r="L166" s="36"/>
      <c r="M166" s="203" t="s">
        <v>1</v>
      </c>
      <c r="N166" s="204" t="s">
        <v>41</v>
      </c>
      <c r="O166" s="64"/>
      <c r="P166" s="205">
        <f>O166*H166</f>
        <v>0</v>
      </c>
      <c r="Q166" s="205">
        <v>1.4409999999999999E-2</v>
      </c>
      <c r="R166" s="205">
        <f>Q166*H166</f>
        <v>0.21614999999999998</v>
      </c>
      <c r="S166" s="205">
        <v>0</v>
      </c>
      <c r="T166" s="206">
        <f>S166*H166</f>
        <v>0</v>
      </c>
      <c r="AR166" s="207" t="s">
        <v>190</v>
      </c>
      <c r="AT166" s="207" t="s">
        <v>185</v>
      </c>
      <c r="AU166" s="207" t="s">
        <v>88</v>
      </c>
      <c r="AY166" s="15" t="s">
        <v>183</v>
      </c>
      <c r="BE166" s="208">
        <f>IF(N166="základná",J166,0)</f>
        <v>0</v>
      </c>
      <c r="BF166" s="208">
        <f>IF(N166="znížená",J166,0)</f>
        <v>0</v>
      </c>
      <c r="BG166" s="208">
        <f>IF(N166="zákl. prenesená",J166,0)</f>
        <v>0</v>
      </c>
      <c r="BH166" s="208">
        <f>IF(N166="zníž. prenesená",J166,0)</f>
        <v>0</v>
      </c>
      <c r="BI166" s="208">
        <f>IF(N166="nulová",J166,0)</f>
        <v>0</v>
      </c>
      <c r="BJ166" s="15" t="s">
        <v>88</v>
      </c>
      <c r="BK166" s="209">
        <f>ROUND(I166*H166,3)</f>
        <v>0</v>
      </c>
      <c r="BL166" s="15" t="s">
        <v>190</v>
      </c>
      <c r="BM166" s="207" t="s">
        <v>555</v>
      </c>
    </row>
    <row r="167" spans="2:65" s="12" customFormat="1">
      <c r="B167" s="210"/>
      <c r="C167" s="211"/>
      <c r="D167" s="212" t="s">
        <v>192</v>
      </c>
      <c r="E167" s="213" t="s">
        <v>1</v>
      </c>
      <c r="F167" s="214" t="s">
        <v>366</v>
      </c>
      <c r="G167" s="211"/>
      <c r="H167" s="215">
        <v>15</v>
      </c>
      <c r="I167" s="216"/>
      <c r="J167" s="211"/>
      <c r="K167" s="211"/>
      <c r="L167" s="217"/>
      <c r="M167" s="218"/>
      <c r="N167" s="219"/>
      <c r="O167" s="219"/>
      <c r="P167" s="219"/>
      <c r="Q167" s="219"/>
      <c r="R167" s="219"/>
      <c r="S167" s="219"/>
      <c r="T167" s="220"/>
      <c r="AT167" s="221" t="s">
        <v>192</v>
      </c>
      <c r="AU167" s="221" t="s">
        <v>88</v>
      </c>
      <c r="AV167" s="12" t="s">
        <v>88</v>
      </c>
      <c r="AW167" s="12" t="s">
        <v>31</v>
      </c>
      <c r="AX167" s="12" t="s">
        <v>82</v>
      </c>
      <c r="AY167" s="221" t="s">
        <v>183</v>
      </c>
    </row>
    <row r="168" spans="2:65" s="11" customFormat="1" ht="22.9" customHeight="1">
      <c r="B168" s="182"/>
      <c r="C168" s="183"/>
      <c r="D168" s="184" t="s">
        <v>74</v>
      </c>
      <c r="E168" s="195" t="s">
        <v>237</v>
      </c>
      <c r="F168" s="195" t="s">
        <v>298</v>
      </c>
      <c r="G168" s="183"/>
      <c r="H168" s="183"/>
      <c r="I168" s="186"/>
      <c r="J168" s="196">
        <f>BK168</f>
        <v>0</v>
      </c>
      <c r="K168" s="183"/>
      <c r="L168" s="187"/>
      <c r="M168" s="188"/>
      <c r="N168" s="189"/>
      <c r="O168" s="189"/>
      <c r="P168" s="190">
        <f>SUM(P169:P172)</f>
        <v>0</v>
      </c>
      <c r="Q168" s="189"/>
      <c r="R168" s="190">
        <f>SUM(R169:R172)</f>
        <v>2.3625E-2</v>
      </c>
      <c r="S168" s="189"/>
      <c r="T168" s="191">
        <f>SUM(T169:T172)</f>
        <v>8.4944000000000006</v>
      </c>
      <c r="AR168" s="192" t="s">
        <v>82</v>
      </c>
      <c r="AT168" s="193" t="s">
        <v>74</v>
      </c>
      <c r="AU168" s="193" t="s">
        <v>82</v>
      </c>
      <c r="AY168" s="192" t="s">
        <v>183</v>
      </c>
      <c r="BK168" s="194">
        <f>SUM(BK169:BK172)</f>
        <v>0</v>
      </c>
    </row>
    <row r="169" spans="2:65" s="1" customFormat="1" ht="24" customHeight="1">
      <c r="B169" s="32"/>
      <c r="C169" s="197" t="s">
        <v>367</v>
      </c>
      <c r="D169" s="197" t="s">
        <v>185</v>
      </c>
      <c r="E169" s="198" t="s">
        <v>368</v>
      </c>
      <c r="F169" s="199" t="s">
        <v>369</v>
      </c>
      <c r="G169" s="200" t="s">
        <v>270</v>
      </c>
      <c r="H169" s="201">
        <v>0.9</v>
      </c>
      <c r="I169" s="202"/>
      <c r="J169" s="201">
        <f>ROUND(I169*H169,3)</f>
        <v>0</v>
      </c>
      <c r="K169" s="199" t="s">
        <v>189</v>
      </c>
      <c r="L169" s="36"/>
      <c r="M169" s="203" t="s">
        <v>1</v>
      </c>
      <c r="N169" s="204" t="s">
        <v>41</v>
      </c>
      <c r="O169" s="64"/>
      <c r="P169" s="205">
        <f>O169*H169</f>
        <v>0</v>
      </c>
      <c r="Q169" s="205">
        <v>0</v>
      </c>
      <c r="R169" s="205">
        <f>Q169*H169</f>
        <v>0</v>
      </c>
      <c r="S169" s="205">
        <v>6.6000000000000003E-2</v>
      </c>
      <c r="T169" s="206">
        <f>S169*H169</f>
        <v>5.9400000000000001E-2</v>
      </c>
      <c r="AR169" s="207" t="s">
        <v>190</v>
      </c>
      <c r="AT169" s="207" t="s">
        <v>185</v>
      </c>
      <c r="AU169" s="207" t="s">
        <v>88</v>
      </c>
      <c r="AY169" s="15" t="s">
        <v>183</v>
      </c>
      <c r="BE169" s="208">
        <f>IF(N169="základná",J169,0)</f>
        <v>0</v>
      </c>
      <c r="BF169" s="208">
        <f>IF(N169="znížená",J169,0)</f>
        <v>0</v>
      </c>
      <c r="BG169" s="208">
        <f>IF(N169="zákl. prenesená",J169,0)</f>
        <v>0</v>
      </c>
      <c r="BH169" s="208">
        <f>IF(N169="zníž. prenesená",J169,0)</f>
        <v>0</v>
      </c>
      <c r="BI169" s="208">
        <f>IF(N169="nulová",J169,0)</f>
        <v>0</v>
      </c>
      <c r="BJ169" s="15" t="s">
        <v>88</v>
      </c>
      <c r="BK169" s="209">
        <f>ROUND(I169*H169,3)</f>
        <v>0</v>
      </c>
      <c r="BL169" s="15" t="s">
        <v>190</v>
      </c>
      <c r="BM169" s="207" t="s">
        <v>556</v>
      </c>
    </row>
    <row r="170" spans="2:65" s="12" customFormat="1" ht="22.5">
      <c r="B170" s="210"/>
      <c r="C170" s="211"/>
      <c r="D170" s="212" t="s">
        <v>192</v>
      </c>
      <c r="E170" s="213" t="s">
        <v>1</v>
      </c>
      <c r="F170" s="214" t="s">
        <v>557</v>
      </c>
      <c r="G170" s="211"/>
      <c r="H170" s="215">
        <v>0.9</v>
      </c>
      <c r="I170" s="216"/>
      <c r="J170" s="211"/>
      <c r="K170" s="211"/>
      <c r="L170" s="217"/>
      <c r="M170" s="218"/>
      <c r="N170" s="219"/>
      <c r="O170" s="219"/>
      <c r="P170" s="219"/>
      <c r="Q170" s="219"/>
      <c r="R170" s="219"/>
      <c r="S170" s="219"/>
      <c r="T170" s="220"/>
      <c r="AT170" s="221" t="s">
        <v>192</v>
      </c>
      <c r="AU170" s="221" t="s">
        <v>88</v>
      </c>
      <c r="AV170" s="12" t="s">
        <v>88</v>
      </c>
      <c r="AW170" s="12" t="s">
        <v>31</v>
      </c>
      <c r="AX170" s="12" t="s">
        <v>82</v>
      </c>
      <c r="AY170" s="221" t="s">
        <v>183</v>
      </c>
    </row>
    <row r="171" spans="2:65" s="1" customFormat="1" ht="36" customHeight="1">
      <c r="B171" s="32"/>
      <c r="C171" s="197" t="s">
        <v>372</v>
      </c>
      <c r="D171" s="197" t="s">
        <v>185</v>
      </c>
      <c r="E171" s="198" t="s">
        <v>373</v>
      </c>
      <c r="F171" s="199" t="s">
        <v>374</v>
      </c>
      <c r="G171" s="200" t="s">
        <v>188</v>
      </c>
      <c r="H171" s="201">
        <v>3.5</v>
      </c>
      <c r="I171" s="202"/>
      <c r="J171" s="201">
        <f>ROUND(I171*H171,3)</f>
        <v>0</v>
      </c>
      <c r="K171" s="199" t="s">
        <v>189</v>
      </c>
      <c r="L171" s="36"/>
      <c r="M171" s="203" t="s">
        <v>1</v>
      </c>
      <c r="N171" s="204" t="s">
        <v>41</v>
      </c>
      <c r="O171" s="64"/>
      <c r="P171" s="205">
        <f>O171*H171</f>
        <v>0</v>
      </c>
      <c r="Q171" s="205">
        <v>6.7499999999999999E-3</v>
      </c>
      <c r="R171" s="205">
        <f>Q171*H171</f>
        <v>2.3625E-2</v>
      </c>
      <c r="S171" s="205">
        <v>2.41</v>
      </c>
      <c r="T171" s="206">
        <f>S171*H171</f>
        <v>8.4350000000000005</v>
      </c>
      <c r="AR171" s="207" t="s">
        <v>190</v>
      </c>
      <c r="AT171" s="207" t="s">
        <v>185</v>
      </c>
      <c r="AU171" s="207" t="s">
        <v>88</v>
      </c>
      <c r="AY171" s="15" t="s">
        <v>183</v>
      </c>
      <c r="BE171" s="208">
        <f>IF(N171="základná",J171,0)</f>
        <v>0</v>
      </c>
      <c r="BF171" s="208">
        <f>IF(N171="znížená",J171,0)</f>
        <v>0</v>
      </c>
      <c r="BG171" s="208">
        <f>IF(N171="zákl. prenesená",J171,0)</f>
        <v>0</v>
      </c>
      <c r="BH171" s="208">
        <f>IF(N171="zníž. prenesená",J171,0)</f>
        <v>0</v>
      </c>
      <c r="BI171" s="208">
        <f>IF(N171="nulová",J171,0)</f>
        <v>0</v>
      </c>
      <c r="BJ171" s="15" t="s">
        <v>88</v>
      </c>
      <c r="BK171" s="209">
        <f>ROUND(I171*H171,3)</f>
        <v>0</v>
      </c>
      <c r="BL171" s="15" t="s">
        <v>190</v>
      </c>
      <c r="BM171" s="207" t="s">
        <v>558</v>
      </c>
    </row>
    <row r="172" spans="2:65" s="12" customFormat="1">
      <c r="B172" s="210"/>
      <c r="C172" s="211"/>
      <c r="D172" s="212" t="s">
        <v>192</v>
      </c>
      <c r="E172" s="213" t="s">
        <v>1</v>
      </c>
      <c r="F172" s="214" t="s">
        <v>559</v>
      </c>
      <c r="G172" s="211"/>
      <c r="H172" s="215">
        <v>3.5</v>
      </c>
      <c r="I172" s="216"/>
      <c r="J172" s="211"/>
      <c r="K172" s="211"/>
      <c r="L172" s="217"/>
      <c r="M172" s="218"/>
      <c r="N172" s="219"/>
      <c r="O172" s="219"/>
      <c r="P172" s="219"/>
      <c r="Q172" s="219"/>
      <c r="R172" s="219"/>
      <c r="S172" s="219"/>
      <c r="T172" s="220"/>
      <c r="AT172" s="221" t="s">
        <v>192</v>
      </c>
      <c r="AU172" s="221" t="s">
        <v>88</v>
      </c>
      <c r="AV172" s="12" t="s">
        <v>88</v>
      </c>
      <c r="AW172" s="12" t="s">
        <v>31</v>
      </c>
      <c r="AX172" s="12" t="s">
        <v>82</v>
      </c>
      <c r="AY172" s="221" t="s">
        <v>183</v>
      </c>
    </row>
    <row r="173" spans="2:65" s="11" customFormat="1" ht="22.9" customHeight="1">
      <c r="B173" s="182"/>
      <c r="C173" s="183"/>
      <c r="D173" s="184" t="s">
        <v>74</v>
      </c>
      <c r="E173" s="195" t="s">
        <v>377</v>
      </c>
      <c r="F173" s="195" t="s">
        <v>378</v>
      </c>
      <c r="G173" s="183"/>
      <c r="H173" s="183"/>
      <c r="I173" s="186"/>
      <c r="J173" s="196">
        <f>BK173</f>
        <v>0</v>
      </c>
      <c r="K173" s="183"/>
      <c r="L173" s="187"/>
      <c r="M173" s="188"/>
      <c r="N173" s="189"/>
      <c r="O173" s="189"/>
      <c r="P173" s="190">
        <f>P174</f>
        <v>0</v>
      </c>
      <c r="Q173" s="189"/>
      <c r="R173" s="190">
        <f>R174</f>
        <v>0</v>
      </c>
      <c r="S173" s="189"/>
      <c r="T173" s="191">
        <f>T174</f>
        <v>0</v>
      </c>
      <c r="AR173" s="192" t="s">
        <v>82</v>
      </c>
      <c r="AT173" s="193" t="s">
        <v>74</v>
      </c>
      <c r="AU173" s="193" t="s">
        <v>82</v>
      </c>
      <c r="AY173" s="192" t="s">
        <v>183</v>
      </c>
      <c r="BK173" s="194">
        <f>BK174</f>
        <v>0</v>
      </c>
    </row>
    <row r="174" spans="2:65" s="1" customFormat="1" ht="36" customHeight="1">
      <c r="B174" s="32"/>
      <c r="C174" s="197" t="s">
        <v>379</v>
      </c>
      <c r="D174" s="197" t="s">
        <v>185</v>
      </c>
      <c r="E174" s="198" t="s">
        <v>380</v>
      </c>
      <c r="F174" s="199" t="s">
        <v>381</v>
      </c>
      <c r="G174" s="200" t="s">
        <v>209</v>
      </c>
      <c r="H174" s="201">
        <v>42.790999999999997</v>
      </c>
      <c r="I174" s="202"/>
      <c r="J174" s="201">
        <f>ROUND(I174*H174,3)</f>
        <v>0</v>
      </c>
      <c r="K174" s="199" t="s">
        <v>189</v>
      </c>
      <c r="L174" s="36"/>
      <c r="M174" s="203" t="s">
        <v>1</v>
      </c>
      <c r="N174" s="204" t="s">
        <v>41</v>
      </c>
      <c r="O174" s="64"/>
      <c r="P174" s="205">
        <f>O174*H174</f>
        <v>0</v>
      </c>
      <c r="Q174" s="205">
        <v>0</v>
      </c>
      <c r="R174" s="205">
        <f>Q174*H174</f>
        <v>0</v>
      </c>
      <c r="S174" s="205">
        <v>0</v>
      </c>
      <c r="T174" s="206">
        <f>S174*H174</f>
        <v>0</v>
      </c>
      <c r="AR174" s="207" t="s">
        <v>190</v>
      </c>
      <c r="AT174" s="207" t="s">
        <v>185</v>
      </c>
      <c r="AU174" s="207" t="s">
        <v>88</v>
      </c>
      <c r="AY174" s="15" t="s">
        <v>183</v>
      </c>
      <c r="BE174" s="208">
        <f>IF(N174="základná",J174,0)</f>
        <v>0</v>
      </c>
      <c r="BF174" s="208">
        <f>IF(N174="znížená",J174,0)</f>
        <v>0</v>
      </c>
      <c r="BG174" s="208">
        <f>IF(N174="zákl. prenesená",J174,0)</f>
        <v>0</v>
      </c>
      <c r="BH174" s="208">
        <f>IF(N174="zníž. prenesená",J174,0)</f>
        <v>0</v>
      </c>
      <c r="BI174" s="208">
        <f>IF(N174="nulová",J174,0)</f>
        <v>0</v>
      </c>
      <c r="BJ174" s="15" t="s">
        <v>88</v>
      </c>
      <c r="BK174" s="209">
        <f>ROUND(I174*H174,3)</f>
        <v>0</v>
      </c>
      <c r="BL174" s="15" t="s">
        <v>190</v>
      </c>
      <c r="BM174" s="207" t="s">
        <v>560</v>
      </c>
    </row>
    <row r="175" spans="2:65" s="1" customFormat="1" ht="49.9" customHeight="1">
      <c r="B175" s="32"/>
      <c r="C175" s="33"/>
      <c r="D175" s="33"/>
      <c r="E175" s="185" t="s">
        <v>262</v>
      </c>
      <c r="F175" s="185" t="s">
        <v>263</v>
      </c>
      <c r="G175" s="33"/>
      <c r="H175" s="33"/>
      <c r="I175" s="115"/>
      <c r="J175" s="170">
        <f>BK175</f>
        <v>0</v>
      </c>
      <c r="K175" s="33"/>
      <c r="L175" s="36"/>
      <c r="M175" s="242"/>
      <c r="N175" s="64"/>
      <c r="O175" s="64"/>
      <c r="P175" s="64"/>
      <c r="Q175" s="64"/>
      <c r="R175" s="64"/>
      <c r="S175" s="64"/>
      <c r="T175" s="65"/>
      <c r="AT175" s="15" t="s">
        <v>74</v>
      </c>
      <c r="AU175" s="15" t="s">
        <v>75</v>
      </c>
      <c r="AY175" s="15" t="s">
        <v>264</v>
      </c>
      <c r="BK175" s="209">
        <f>SUM(BK176:BK178)</f>
        <v>0</v>
      </c>
    </row>
    <row r="176" spans="2:65" s="1" customFormat="1" ht="16.350000000000001" customHeight="1">
      <c r="B176" s="32"/>
      <c r="C176" s="243" t="s">
        <v>1</v>
      </c>
      <c r="D176" s="243" t="s">
        <v>185</v>
      </c>
      <c r="E176" s="244" t="s">
        <v>1</v>
      </c>
      <c r="F176" s="245" t="s">
        <v>1</v>
      </c>
      <c r="G176" s="246" t="s">
        <v>1</v>
      </c>
      <c r="H176" s="247"/>
      <c r="I176" s="247"/>
      <c r="J176" s="248">
        <f>BK176</f>
        <v>0</v>
      </c>
      <c r="K176" s="249"/>
      <c r="L176" s="36"/>
      <c r="M176" s="250" t="s">
        <v>1</v>
      </c>
      <c r="N176" s="251" t="s">
        <v>41</v>
      </c>
      <c r="O176" s="64"/>
      <c r="P176" s="64"/>
      <c r="Q176" s="64"/>
      <c r="R176" s="64"/>
      <c r="S176" s="64"/>
      <c r="T176" s="65"/>
      <c r="AT176" s="15" t="s">
        <v>264</v>
      </c>
      <c r="AU176" s="15" t="s">
        <v>82</v>
      </c>
      <c r="AY176" s="15" t="s">
        <v>264</v>
      </c>
      <c r="BE176" s="208">
        <f>IF(N176="základná",J176,0)</f>
        <v>0</v>
      </c>
      <c r="BF176" s="208">
        <f>IF(N176="znížená",J176,0)</f>
        <v>0</v>
      </c>
      <c r="BG176" s="208">
        <f>IF(N176="zákl. prenesená",J176,0)</f>
        <v>0</v>
      </c>
      <c r="BH176" s="208">
        <f>IF(N176="zníž. prenesená",J176,0)</f>
        <v>0</v>
      </c>
      <c r="BI176" s="208">
        <f>IF(N176="nulová",J176,0)</f>
        <v>0</v>
      </c>
      <c r="BJ176" s="15" t="s">
        <v>88</v>
      </c>
      <c r="BK176" s="209">
        <f>I176*H176</f>
        <v>0</v>
      </c>
    </row>
    <row r="177" spans="2:63" s="1" customFormat="1" ht="16.350000000000001" customHeight="1">
      <c r="B177" s="32"/>
      <c r="C177" s="243" t="s">
        <v>1</v>
      </c>
      <c r="D177" s="243" t="s">
        <v>185</v>
      </c>
      <c r="E177" s="244" t="s">
        <v>1</v>
      </c>
      <c r="F177" s="245" t="s">
        <v>1</v>
      </c>
      <c r="G177" s="246" t="s">
        <v>1</v>
      </c>
      <c r="H177" s="247"/>
      <c r="I177" s="247"/>
      <c r="J177" s="248">
        <f>BK177</f>
        <v>0</v>
      </c>
      <c r="K177" s="249"/>
      <c r="L177" s="36"/>
      <c r="M177" s="250" t="s">
        <v>1</v>
      </c>
      <c r="N177" s="251" t="s">
        <v>41</v>
      </c>
      <c r="O177" s="64"/>
      <c r="P177" s="64"/>
      <c r="Q177" s="64"/>
      <c r="R177" s="64"/>
      <c r="S177" s="64"/>
      <c r="T177" s="65"/>
      <c r="AT177" s="15" t="s">
        <v>264</v>
      </c>
      <c r="AU177" s="15" t="s">
        <v>82</v>
      </c>
      <c r="AY177" s="15" t="s">
        <v>264</v>
      </c>
      <c r="BE177" s="208">
        <f>IF(N177="základná",J177,0)</f>
        <v>0</v>
      </c>
      <c r="BF177" s="208">
        <f>IF(N177="znížená",J177,0)</f>
        <v>0</v>
      </c>
      <c r="BG177" s="208">
        <f>IF(N177="zákl. prenesená",J177,0)</f>
        <v>0</v>
      </c>
      <c r="BH177" s="208">
        <f>IF(N177="zníž. prenesená",J177,0)</f>
        <v>0</v>
      </c>
      <c r="BI177" s="208">
        <f>IF(N177="nulová",J177,0)</f>
        <v>0</v>
      </c>
      <c r="BJ177" s="15" t="s">
        <v>88</v>
      </c>
      <c r="BK177" s="209">
        <f>I177*H177</f>
        <v>0</v>
      </c>
    </row>
    <row r="178" spans="2:63" s="1" customFormat="1" ht="16.350000000000001" customHeight="1">
      <c r="B178" s="32"/>
      <c r="C178" s="243" t="s">
        <v>1</v>
      </c>
      <c r="D178" s="243" t="s">
        <v>185</v>
      </c>
      <c r="E178" s="244" t="s">
        <v>1</v>
      </c>
      <c r="F178" s="245" t="s">
        <v>1</v>
      </c>
      <c r="G178" s="246" t="s">
        <v>1</v>
      </c>
      <c r="H178" s="247"/>
      <c r="I178" s="247"/>
      <c r="J178" s="248">
        <f>BK178</f>
        <v>0</v>
      </c>
      <c r="K178" s="249"/>
      <c r="L178" s="36"/>
      <c r="M178" s="250" t="s">
        <v>1</v>
      </c>
      <c r="N178" s="251" t="s">
        <v>41</v>
      </c>
      <c r="O178" s="252"/>
      <c r="P178" s="252"/>
      <c r="Q178" s="252"/>
      <c r="R178" s="252"/>
      <c r="S178" s="252"/>
      <c r="T178" s="253"/>
      <c r="AT178" s="15" t="s">
        <v>264</v>
      </c>
      <c r="AU178" s="15" t="s">
        <v>82</v>
      </c>
      <c r="AY178" s="15" t="s">
        <v>264</v>
      </c>
      <c r="BE178" s="208">
        <f>IF(N178="základná",J178,0)</f>
        <v>0</v>
      </c>
      <c r="BF178" s="208">
        <f>IF(N178="znížená",J178,0)</f>
        <v>0</v>
      </c>
      <c r="BG178" s="208">
        <f>IF(N178="zákl. prenesená",J178,0)</f>
        <v>0</v>
      </c>
      <c r="BH178" s="208">
        <f>IF(N178="zníž. prenesená",J178,0)</f>
        <v>0</v>
      </c>
      <c r="BI178" s="208">
        <f>IF(N178="nulová",J178,0)</f>
        <v>0</v>
      </c>
      <c r="BJ178" s="15" t="s">
        <v>88</v>
      </c>
      <c r="BK178" s="209">
        <f>I178*H178</f>
        <v>0</v>
      </c>
    </row>
    <row r="179" spans="2:63" s="1" customFormat="1" ht="6.95" customHeight="1">
      <c r="B179" s="47"/>
      <c r="C179" s="48"/>
      <c r="D179" s="48"/>
      <c r="E179" s="48"/>
      <c r="F179" s="48"/>
      <c r="G179" s="48"/>
      <c r="H179" s="48"/>
      <c r="I179" s="146"/>
      <c r="J179" s="48"/>
      <c r="K179" s="48"/>
      <c r="L179" s="36"/>
    </row>
  </sheetData>
  <sheetProtection algorithmName="SHA-512" hashValue="vUNkyedMJTQ+H+pz7YPDTHaVZK8+zRMxdpL4NKcq83nIKSsan7XR6umtXjugBZQrUsp1TDboMUi1R0WngfWFkA==" saltValue="vifOPzENcENA8MpGmBo0YBKVpRO8Ak+sNppXxUa0VcXNPMm9MzC+9bMs+4O/CDhx/KBXt094dnCeXN3JgRs6pQ==" spinCount="100000" sheet="1" objects="1" scenarios="1" formatColumns="0" formatRows="0" autoFilter="0"/>
  <autoFilter ref="C127:K178"/>
  <mergeCells count="12">
    <mergeCell ref="E120:H120"/>
    <mergeCell ref="L2:V2"/>
    <mergeCell ref="E85:H85"/>
    <mergeCell ref="E87:H87"/>
    <mergeCell ref="E89:H89"/>
    <mergeCell ref="E116:H116"/>
    <mergeCell ref="E118:H118"/>
    <mergeCell ref="E7:H7"/>
    <mergeCell ref="E9:H9"/>
    <mergeCell ref="E11:H11"/>
    <mergeCell ref="E20:H20"/>
    <mergeCell ref="E29:H29"/>
  </mergeCells>
  <dataValidations count="2">
    <dataValidation type="list" allowBlank="1" showInputMessage="1" showErrorMessage="1" error="Povolené sú hodnoty K, M." sqref="D176:D179">
      <formula1>"K, M"</formula1>
    </dataValidation>
    <dataValidation type="list" allowBlank="1" showInputMessage="1" showErrorMessage="1" error="Povolené sú hodnoty základná, znížená, nulová." sqref="N176:N179">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121</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561</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ROUND(J125,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ROUND((ROUND((SUM(BE125:BE145)),  2) + SUM(BE147:BE149)), 2)</f>
        <v>0</v>
      </c>
      <c r="I35" s="127">
        <v>0.2</v>
      </c>
      <c r="J35" s="126">
        <f>ROUND((ROUND(((SUM(BE125:BE145))*I35),  2) + (SUM(BE147:BE149)*I35)), 2)</f>
        <v>0</v>
      </c>
      <c r="L35" s="36"/>
    </row>
    <row r="36" spans="2:12" s="1" customFormat="1" ht="14.45" customHeight="1">
      <c r="B36" s="36"/>
      <c r="E36" s="114" t="s">
        <v>41</v>
      </c>
      <c r="F36" s="126">
        <f>ROUND((ROUND((SUM(BF125:BF145)),  2) + SUM(BF147:BF149)), 2)</f>
        <v>0</v>
      </c>
      <c r="I36" s="127">
        <v>0.2</v>
      </c>
      <c r="J36" s="126">
        <f>ROUND((ROUND(((SUM(BF125:BF145))*I36),  2) + (SUM(BF147:BF149)*I36)), 2)</f>
        <v>0</v>
      </c>
      <c r="L36" s="36"/>
    </row>
    <row r="37" spans="2:12" s="1" customFormat="1" ht="14.45" hidden="1" customHeight="1">
      <c r="B37" s="36"/>
      <c r="E37" s="114" t="s">
        <v>42</v>
      </c>
      <c r="F37" s="126">
        <f>ROUND((ROUND((SUM(BG125:BG145)),  2) + SUM(BG147:BG149)), 2)</f>
        <v>0</v>
      </c>
      <c r="I37" s="127">
        <v>0.2</v>
      </c>
      <c r="J37" s="126">
        <f>0</f>
        <v>0</v>
      </c>
      <c r="L37" s="36"/>
    </row>
    <row r="38" spans="2:12" s="1" customFormat="1" ht="14.45" hidden="1" customHeight="1">
      <c r="B38" s="36"/>
      <c r="E38" s="114" t="s">
        <v>43</v>
      </c>
      <c r="F38" s="126">
        <f>ROUND((ROUND((SUM(BH125:BH145)),  2) + SUM(BH147:BH149)), 2)</f>
        <v>0</v>
      </c>
      <c r="I38" s="127">
        <v>0.2</v>
      </c>
      <c r="J38" s="126">
        <f>0</f>
        <v>0</v>
      </c>
      <c r="L38" s="36"/>
    </row>
    <row r="39" spans="2:12" s="1" customFormat="1" ht="14.45" hidden="1" customHeight="1">
      <c r="B39" s="36"/>
      <c r="E39" s="114" t="s">
        <v>44</v>
      </c>
      <c r="F39" s="126">
        <f>ROUND((ROUND((SUM(BI125:BI145)),  2) + SUM(BI147:BI149)),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 xml:space="preserve">2019-05.2.4 - Rybník č. 4 Schodisko </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J125</f>
        <v>0</v>
      </c>
      <c r="K98" s="33"/>
      <c r="L98" s="36"/>
      <c r="AU98" s="15" t="s">
        <v>164</v>
      </c>
    </row>
    <row r="99" spans="2:47" s="8" customFormat="1" ht="24.95" customHeight="1">
      <c r="B99" s="155"/>
      <c r="C99" s="156"/>
      <c r="D99" s="157" t="s">
        <v>165</v>
      </c>
      <c r="E99" s="158"/>
      <c r="F99" s="158"/>
      <c r="G99" s="158"/>
      <c r="H99" s="158"/>
      <c r="I99" s="159"/>
      <c r="J99" s="160">
        <f>J126</f>
        <v>0</v>
      </c>
      <c r="K99" s="156"/>
      <c r="L99" s="161"/>
    </row>
    <row r="100" spans="2:47" s="9" customFormat="1" ht="19.899999999999999" customHeight="1">
      <c r="B100" s="162"/>
      <c r="C100" s="97"/>
      <c r="D100" s="163" t="s">
        <v>304</v>
      </c>
      <c r="E100" s="164"/>
      <c r="F100" s="164"/>
      <c r="G100" s="164"/>
      <c r="H100" s="164"/>
      <c r="I100" s="165"/>
      <c r="J100" s="166">
        <f>J127</f>
        <v>0</v>
      </c>
      <c r="K100" s="97"/>
      <c r="L100" s="167"/>
    </row>
    <row r="101" spans="2:47" s="9" customFormat="1" ht="19.899999999999999" customHeight="1">
      <c r="B101" s="162"/>
      <c r="C101" s="97"/>
      <c r="D101" s="163" t="s">
        <v>305</v>
      </c>
      <c r="E101" s="164"/>
      <c r="F101" s="164"/>
      <c r="G101" s="164"/>
      <c r="H101" s="164"/>
      <c r="I101" s="165"/>
      <c r="J101" s="166">
        <f>J130</f>
        <v>0</v>
      </c>
      <c r="K101" s="97"/>
      <c r="L101" s="167"/>
    </row>
    <row r="102" spans="2:47" s="9" customFormat="1" ht="19.899999999999999" customHeight="1">
      <c r="B102" s="162"/>
      <c r="C102" s="97"/>
      <c r="D102" s="163" t="s">
        <v>267</v>
      </c>
      <c r="E102" s="164"/>
      <c r="F102" s="164"/>
      <c r="G102" s="164"/>
      <c r="H102" s="164"/>
      <c r="I102" s="165"/>
      <c r="J102" s="166">
        <f>J143</f>
        <v>0</v>
      </c>
      <c r="K102" s="97"/>
      <c r="L102" s="167"/>
    </row>
    <row r="103" spans="2:47" s="8" customFormat="1" ht="21.75" customHeight="1">
      <c r="B103" s="155"/>
      <c r="C103" s="156"/>
      <c r="D103" s="168" t="s">
        <v>168</v>
      </c>
      <c r="E103" s="156"/>
      <c r="F103" s="156"/>
      <c r="G103" s="156"/>
      <c r="H103" s="156"/>
      <c r="I103" s="169"/>
      <c r="J103" s="170">
        <f>J146</f>
        <v>0</v>
      </c>
      <c r="K103" s="156"/>
      <c r="L103" s="161"/>
    </row>
    <row r="104" spans="2:47" s="1" customFormat="1" ht="21.75" customHeight="1">
      <c r="B104" s="32"/>
      <c r="C104" s="33"/>
      <c r="D104" s="33"/>
      <c r="E104" s="33"/>
      <c r="F104" s="33"/>
      <c r="G104" s="33"/>
      <c r="H104" s="33"/>
      <c r="I104" s="115"/>
      <c r="J104" s="33"/>
      <c r="K104" s="33"/>
      <c r="L104" s="36"/>
    </row>
    <row r="105" spans="2:47" s="1" customFormat="1" ht="6.95" customHeight="1">
      <c r="B105" s="47"/>
      <c r="C105" s="48"/>
      <c r="D105" s="48"/>
      <c r="E105" s="48"/>
      <c r="F105" s="48"/>
      <c r="G105" s="48"/>
      <c r="H105" s="48"/>
      <c r="I105" s="146"/>
      <c r="J105" s="48"/>
      <c r="K105" s="48"/>
      <c r="L105" s="36"/>
    </row>
    <row r="109" spans="2:47" s="1" customFormat="1" ht="6.95" customHeight="1">
      <c r="B109" s="49"/>
      <c r="C109" s="50"/>
      <c r="D109" s="50"/>
      <c r="E109" s="50"/>
      <c r="F109" s="50"/>
      <c r="G109" s="50"/>
      <c r="H109" s="50"/>
      <c r="I109" s="149"/>
      <c r="J109" s="50"/>
      <c r="K109" s="50"/>
      <c r="L109" s="36"/>
    </row>
    <row r="110" spans="2:47" s="1" customFormat="1" ht="24.95" customHeight="1">
      <c r="B110" s="32"/>
      <c r="C110" s="21" t="s">
        <v>169</v>
      </c>
      <c r="D110" s="33"/>
      <c r="E110" s="33"/>
      <c r="F110" s="33"/>
      <c r="G110" s="33"/>
      <c r="H110" s="33"/>
      <c r="I110" s="115"/>
      <c r="J110" s="33"/>
      <c r="K110" s="33"/>
      <c r="L110" s="36"/>
    </row>
    <row r="111" spans="2:47" s="1" customFormat="1" ht="6.95" customHeight="1">
      <c r="B111" s="32"/>
      <c r="C111" s="33"/>
      <c r="D111" s="33"/>
      <c r="E111" s="33"/>
      <c r="F111" s="33"/>
      <c r="G111" s="33"/>
      <c r="H111" s="33"/>
      <c r="I111" s="115"/>
      <c r="J111" s="33"/>
      <c r="K111" s="33"/>
      <c r="L111" s="36"/>
    </row>
    <row r="112" spans="2:47" s="1" customFormat="1" ht="12" customHeight="1">
      <c r="B112" s="32"/>
      <c r="C112" s="27" t="s">
        <v>14</v>
      </c>
      <c r="D112" s="33"/>
      <c r="E112" s="33"/>
      <c r="F112" s="33"/>
      <c r="G112" s="33"/>
      <c r="H112" s="33"/>
      <c r="I112" s="115"/>
      <c r="J112" s="33"/>
      <c r="K112" s="33"/>
      <c r="L112" s="36"/>
    </row>
    <row r="113" spans="2:65" s="1" customFormat="1" ht="16.5" customHeight="1">
      <c r="B113" s="32"/>
      <c r="C113" s="33"/>
      <c r="D113" s="33"/>
      <c r="E113" s="300" t="str">
        <f>E7</f>
        <v>Rybníky Prejta - Oprava tesnania hrádze</v>
      </c>
      <c r="F113" s="301"/>
      <c r="G113" s="301"/>
      <c r="H113" s="301"/>
      <c r="I113" s="115"/>
      <c r="J113" s="33"/>
      <c r="K113" s="33"/>
      <c r="L113" s="36"/>
    </row>
    <row r="114" spans="2:65" ht="12" customHeight="1">
      <c r="B114" s="19"/>
      <c r="C114" s="27" t="s">
        <v>156</v>
      </c>
      <c r="D114" s="20"/>
      <c r="E114" s="20"/>
      <c r="F114" s="20"/>
      <c r="G114" s="20"/>
      <c r="H114" s="20"/>
      <c r="J114" s="20"/>
      <c r="K114" s="20"/>
      <c r="L114" s="18"/>
    </row>
    <row r="115" spans="2:65" s="1" customFormat="1" ht="16.5" customHeight="1">
      <c r="B115" s="32"/>
      <c r="C115" s="33"/>
      <c r="D115" s="33"/>
      <c r="E115" s="300" t="s">
        <v>485</v>
      </c>
      <c r="F115" s="299"/>
      <c r="G115" s="299"/>
      <c r="H115" s="299"/>
      <c r="I115" s="115"/>
      <c r="J115" s="33"/>
      <c r="K115" s="33"/>
      <c r="L115" s="36"/>
    </row>
    <row r="116" spans="2:65" s="1" customFormat="1" ht="12" customHeight="1">
      <c r="B116" s="32"/>
      <c r="C116" s="27" t="s">
        <v>158</v>
      </c>
      <c r="D116" s="33"/>
      <c r="E116" s="33"/>
      <c r="F116" s="33"/>
      <c r="G116" s="33"/>
      <c r="H116" s="33"/>
      <c r="I116" s="115"/>
      <c r="J116" s="33"/>
      <c r="K116" s="33"/>
      <c r="L116" s="36"/>
    </row>
    <row r="117" spans="2:65" s="1" customFormat="1" ht="16.5" customHeight="1">
      <c r="B117" s="32"/>
      <c r="C117" s="33"/>
      <c r="D117" s="33"/>
      <c r="E117" s="281" t="str">
        <f>E11</f>
        <v xml:space="preserve">2019-05.2.4 - Rybník č. 4 Schodisko </v>
      </c>
      <c r="F117" s="299"/>
      <c r="G117" s="299"/>
      <c r="H117" s="299"/>
      <c r="I117" s="115"/>
      <c r="J117" s="33"/>
      <c r="K117" s="33"/>
      <c r="L117" s="36"/>
    </row>
    <row r="118" spans="2:65" s="1" customFormat="1" ht="6.95" customHeight="1">
      <c r="B118" s="32"/>
      <c r="C118" s="33"/>
      <c r="D118" s="33"/>
      <c r="E118" s="33"/>
      <c r="F118" s="33"/>
      <c r="G118" s="33"/>
      <c r="H118" s="33"/>
      <c r="I118" s="115"/>
      <c r="J118" s="33"/>
      <c r="K118" s="33"/>
      <c r="L118" s="36"/>
    </row>
    <row r="119" spans="2:65" s="1" customFormat="1" ht="12" customHeight="1">
      <c r="B119" s="32"/>
      <c r="C119" s="27" t="s">
        <v>18</v>
      </c>
      <c r="D119" s="33"/>
      <c r="E119" s="33"/>
      <c r="F119" s="25" t="str">
        <f>F14</f>
        <v>Prejta</v>
      </c>
      <c r="G119" s="33"/>
      <c r="H119" s="33"/>
      <c r="I119" s="116" t="s">
        <v>20</v>
      </c>
      <c r="J119" s="59" t="str">
        <f>IF(J14="","",J14)</f>
        <v>11. 6. 2019</v>
      </c>
      <c r="K119" s="33"/>
      <c r="L119" s="36"/>
    </row>
    <row r="120" spans="2:65" s="1" customFormat="1" ht="6.95" customHeight="1">
      <c r="B120" s="32"/>
      <c r="C120" s="33"/>
      <c r="D120" s="33"/>
      <c r="E120" s="33"/>
      <c r="F120" s="33"/>
      <c r="G120" s="33"/>
      <c r="H120" s="33"/>
      <c r="I120" s="115"/>
      <c r="J120" s="33"/>
      <c r="K120" s="33"/>
      <c r="L120" s="36"/>
    </row>
    <row r="121" spans="2:65" s="1" customFormat="1" ht="27.95" customHeight="1">
      <c r="B121" s="32"/>
      <c r="C121" s="27" t="s">
        <v>22</v>
      </c>
      <c r="D121" s="33"/>
      <c r="E121" s="33"/>
      <c r="F121" s="25" t="str">
        <f>E17</f>
        <v>SRZ, MsO Dubnica nad Váhom</v>
      </c>
      <c r="G121" s="33"/>
      <c r="H121" s="33"/>
      <c r="I121" s="116" t="s">
        <v>28</v>
      </c>
      <c r="J121" s="30" t="str">
        <f>E23</f>
        <v>Hydroconsulting s.r.o.</v>
      </c>
      <c r="K121" s="33"/>
      <c r="L121" s="36"/>
    </row>
    <row r="122" spans="2:65" s="1" customFormat="1" ht="27.95" customHeight="1">
      <c r="B122" s="32"/>
      <c r="C122" s="27" t="s">
        <v>26</v>
      </c>
      <c r="D122" s="33"/>
      <c r="E122" s="33"/>
      <c r="F122" s="25" t="str">
        <f>IF(E20="","",E20)</f>
        <v>Vyplň údaj</v>
      </c>
      <c r="G122" s="33"/>
      <c r="H122" s="33"/>
      <c r="I122" s="116" t="s">
        <v>33</v>
      </c>
      <c r="J122" s="30" t="str">
        <f>E26</f>
        <v>Hydroconsulting s.r.o.</v>
      </c>
      <c r="K122" s="33"/>
      <c r="L122" s="36"/>
    </row>
    <row r="123" spans="2:65" s="1" customFormat="1" ht="10.35" customHeight="1">
      <c r="B123" s="32"/>
      <c r="C123" s="33"/>
      <c r="D123" s="33"/>
      <c r="E123" s="33"/>
      <c r="F123" s="33"/>
      <c r="G123" s="33"/>
      <c r="H123" s="33"/>
      <c r="I123" s="115"/>
      <c r="J123" s="33"/>
      <c r="K123" s="33"/>
      <c r="L123" s="36"/>
    </row>
    <row r="124" spans="2:65" s="10" customFormat="1" ht="29.25" customHeight="1">
      <c r="B124" s="171"/>
      <c r="C124" s="172" t="s">
        <v>170</v>
      </c>
      <c r="D124" s="173" t="s">
        <v>60</v>
      </c>
      <c r="E124" s="173" t="s">
        <v>56</v>
      </c>
      <c r="F124" s="173" t="s">
        <v>57</v>
      </c>
      <c r="G124" s="173" t="s">
        <v>171</v>
      </c>
      <c r="H124" s="173" t="s">
        <v>172</v>
      </c>
      <c r="I124" s="174" t="s">
        <v>173</v>
      </c>
      <c r="J124" s="175" t="s">
        <v>162</v>
      </c>
      <c r="K124" s="176" t="s">
        <v>174</v>
      </c>
      <c r="L124" s="177"/>
      <c r="M124" s="68" t="s">
        <v>1</v>
      </c>
      <c r="N124" s="69" t="s">
        <v>39</v>
      </c>
      <c r="O124" s="69" t="s">
        <v>175</v>
      </c>
      <c r="P124" s="69" t="s">
        <v>176</v>
      </c>
      <c r="Q124" s="69" t="s">
        <v>177</v>
      </c>
      <c r="R124" s="69" t="s">
        <v>178</v>
      </c>
      <c r="S124" s="69" t="s">
        <v>179</v>
      </c>
      <c r="T124" s="70" t="s">
        <v>180</v>
      </c>
    </row>
    <row r="125" spans="2:65" s="1" customFormat="1" ht="22.9" customHeight="1">
      <c r="B125" s="32"/>
      <c r="C125" s="75" t="s">
        <v>163</v>
      </c>
      <c r="D125" s="33"/>
      <c r="E125" s="33"/>
      <c r="F125" s="33"/>
      <c r="G125" s="33"/>
      <c r="H125" s="33"/>
      <c r="I125" s="115"/>
      <c r="J125" s="178">
        <f>BK125</f>
        <v>0</v>
      </c>
      <c r="K125" s="33"/>
      <c r="L125" s="36"/>
      <c r="M125" s="71"/>
      <c r="N125" s="72"/>
      <c r="O125" s="72"/>
      <c r="P125" s="179">
        <f>P126+P146</f>
        <v>0</v>
      </c>
      <c r="Q125" s="72"/>
      <c r="R125" s="179">
        <f>R126+R146</f>
        <v>23.981849500000003</v>
      </c>
      <c r="S125" s="72"/>
      <c r="T125" s="180">
        <f>T126+T146</f>
        <v>5.5</v>
      </c>
      <c r="AT125" s="15" t="s">
        <v>74</v>
      </c>
      <c r="AU125" s="15" t="s">
        <v>164</v>
      </c>
      <c r="BK125" s="181">
        <f>BK126+BK146</f>
        <v>0</v>
      </c>
    </row>
    <row r="126" spans="2:65" s="11" customFormat="1" ht="25.9" customHeight="1">
      <c r="B126" s="182"/>
      <c r="C126" s="183"/>
      <c r="D126" s="184" t="s">
        <v>74</v>
      </c>
      <c r="E126" s="185" t="s">
        <v>181</v>
      </c>
      <c r="F126" s="185" t="s">
        <v>182</v>
      </c>
      <c r="G126" s="183"/>
      <c r="H126" s="183"/>
      <c r="I126" s="186"/>
      <c r="J126" s="170">
        <f>BK126</f>
        <v>0</v>
      </c>
      <c r="K126" s="183"/>
      <c r="L126" s="187"/>
      <c r="M126" s="188"/>
      <c r="N126" s="189"/>
      <c r="O126" s="189"/>
      <c r="P126" s="190">
        <f>P127+P130+P143</f>
        <v>0</v>
      </c>
      <c r="Q126" s="189"/>
      <c r="R126" s="190">
        <f>R127+R130+R143</f>
        <v>23.981849500000003</v>
      </c>
      <c r="S126" s="189"/>
      <c r="T126" s="191">
        <f>T127+T130+T143</f>
        <v>5.5</v>
      </c>
      <c r="AR126" s="192" t="s">
        <v>82</v>
      </c>
      <c r="AT126" s="193" t="s">
        <v>74</v>
      </c>
      <c r="AU126" s="193" t="s">
        <v>75</v>
      </c>
      <c r="AY126" s="192" t="s">
        <v>183</v>
      </c>
      <c r="BK126" s="194">
        <f>BK127+BK130+BK143</f>
        <v>0</v>
      </c>
    </row>
    <row r="127" spans="2:65" s="11" customFormat="1" ht="22.9" customHeight="1">
      <c r="B127" s="182"/>
      <c r="C127" s="183"/>
      <c r="D127" s="184" t="s">
        <v>74</v>
      </c>
      <c r="E127" s="195" t="s">
        <v>88</v>
      </c>
      <c r="F127" s="195" t="s">
        <v>325</v>
      </c>
      <c r="G127" s="183"/>
      <c r="H127" s="183"/>
      <c r="I127" s="186"/>
      <c r="J127" s="196">
        <f>BK127</f>
        <v>0</v>
      </c>
      <c r="K127" s="183"/>
      <c r="L127" s="187"/>
      <c r="M127" s="188"/>
      <c r="N127" s="189"/>
      <c r="O127" s="189"/>
      <c r="P127" s="190">
        <f>SUM(P128:P129)</f>
        <v>0</v>
      </c>
      <c r="Q127" s="189"/>
      <c r="R127" s="190">
        <f>SUM(R128:R129)</f>
        <v>9.1652629999999995</v>
      </c>
      <c r="S127" s="189"/>
      <c r="T127" s="191">
        <f>SUM(T128:T129)</f>
        <v>0</v>
      </c>
      <c r="AR127" s="192" t="s">
        <v>82</v>
      </c>
      <c r="AT127" s="193" t="s">
        <v>74</v>
      </c>
      <c r="AU127" s="193" t="s">
        <v>82</v>
      </c>
      <c r="AY127" s="192" t="s">
        <v>183</v>
      </c>
      <c r="BK127" s="194">
        <f>SUM(BK128:BK129)</f>
        <v>0</v>
      </c>
    </row>
    <row r="128" spans="2:65" s="1" customFormat="1" ht="16.5" customHeight="1">
      <c r="B128" s="32"/>
      <c r="C128" s="197" t="s">
        <v>82</v>
      </c>
      <c r="D128" s="197" t="s">
        <v>185</v>
      </c>
      <c r="E128" s="198" t="s">
        <v>326</v>
      </c>
      <c r="F128" s="199" t="s">
        <v>327</v>
      </c>
      <c r="G128" s="200" t="s">
        <v>188</v>
      </c>
      <c r="H128" s="201">
        <v>4.0999999999999996</v>
      </c>
      <c r="I128" s="202"/>
      <c r="J128" s="201">
        <f>ROUND(I128*H128,3)</f>
        <v>0</v>
      </c>
      <c r="K128" s="199" t="s">
        <v>189</v>
      </c>
      <c r="L128" s="36"/>
      <c r="M128" s="203" t="s">
        <v>1</v>
      </c>
      <c r="N128" s="204" t="s">
        <v>41</v>
      </c>
      <c r="O128" s="64"/>
      <c r="P128" s="205">
        <f>O128*H128</f>
        <v>0</v>
      </c>
      <c r="Q128" s="205">
        <v>2.23543</v>
      </c>
      <c r="R128" s="205">
        <f>Q128*H128</f>
        <v>9.1652629999999995</v>
      </c>
      <c r="S128" s="205">
        <v>0</v>
      </c>
      <c r="T128" s="206">
        <f>S128*H128</f>
        <v>0</v>
      </c>
      <c r="AR128" s="207" t="s">
        <v>190</v>
      </c>
      <c r="AT128" s="207" t="s">
        <v>185</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562</v>
      </c>
    </row>
    <row r="129" spans="2:65" s="12" customFormat="1">
      <c r="B129" s="210"/>
      <c r="C129" s="211"/>
      <c r="D129" s="212" t="s">
        <v>192</v>
      </c>
      <c r="E129" s="213" t="s">
        <v>1</v>
      </c>
      <c r="F129" s="214" t="s">
        <v>563</v>
      </c>
      <c r="G129" s="211"/>
      <c r="H129" s="215">
        <v>4.0999999999999996</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1" customFormat="1" ht="22.9" customHeight="1">
      <c r="B130" s="182"/>
      <c r="C130" s="183"/>
      <c r="D130" s="184" t="s">
        <v>74</v>
      </c>
      <c r="E130" s="195" t="s">
        <v>198</v>
      </c>
      <c r="F130" s="195" t="s">
        <v>338</v>
      </c>
      <c r="G130" s="183"/>
      <c r="H130" s="183"/>
      <c r="I130" s="186"/>
      <c r="J130" s="196">
        <f>BK130</f>
        <v>0</v>
      </c>
      <c r="K130" s="183"/>
      <c r="L130" s="187"/>
      <c r="M130" s="188"/>
      <c r="N130" s="189"/>
      <c r="O130" s="189"/>
      <c r="P130" s="190">
        <f>SUM(P131:P142)</f>
        <v>0</v>
      </c>
      <c r="Q130" s="189"/>
      <c r="R130" s="190">
        <f>SUM(R131:R142)</f>
        <v>14.816586500000003</v>
      </c>
      <c r="S130" s="189"/>
      <c r="T130" s="191">
        <f>SUM(T131:T142)</f>
        <v>0</v>
      </c>
      <c r="AR130" s="192" t="s">
        <v>82</v>
      </c>
      <c r="AT130" s="193" t="s">
        <v>74</v>
      </c>
      <c r="AU130" s="193" t="s">
        <v>82</v>
      </c>
      <c r="AY130" s="192" t="s">
        <v>183</v>
      </c>
      <c r="BK130" s="194">
        <f>SUM(BK131:BK142)</f>
        <v>0</v>
      </c>
    </row>
    <row r="131" spans="2:65" s="1" customFormat="1" ht="24" customHeight="1">
      <c r="B131" s="32"/>
      <c r="C131" s="197" t="s">
        <v>88</v>
      </c>
      <c r="D131" s="197" t="s">
        <v>185</v>
      </c>
      <c r="E131" s="198" t="s">
        <v>347</v>
      </c>
      <c r="F131" s="199" t="s">
        <v>348</v>
      </c>
      <c r="G131" s="200" t="s">
        <v>188</v>
      </c>
      <c r="H131" s="201">
        <v>6.25</v>
      </c>
      <c r="I131" s="202"/>
      <c r="J131" s="201">
        <f>ROUND(I131*H131,3)</f>
        <v>0</v>
      </c>
      <c r="K131" s="199" t="s">
        <v>189</v>
      </c>
      <c r="L131" s="36"/>
      <c r="M131" s="203" t="s">
        <v>1</v>
      </c>
      <c r="N131" s="204" t="s">
        <v>41</v>
      </c>
      <c r="O131" s="64"/>
      <c r="P131" s="205">
        <f>O131*H131</f>
        <v>0</v>
      </c>
      <c r="Q131" s="205">
        <v>2.3254700000000001</v>
      </c>
      <c r="R131" s="205">
        <f>Q131*H131</f>
        <v>14.534187500000002</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564</v>
      </c>
    </row>
    <row r="132" spans="2:65" s="12" customFormat="1" ht="33.75">
      <c r="B132" s="210"/>
      <c r="C132" s="211"/>
      <c r="D132" s="212" t="s">
        <v>192</v>
      </c>
      <c r="E132" s="213" t="s">
        <v>1</v>
      </c>
      <c r="F132" s="214" t="s">
        <v>565</v>
      </c>
      <c r="G132" s="211"/>
      <c r="H132" s="215">
        <v>6.25</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72" customHeight="1">
      <c r="B133" s="32"/>
      <c r="C133" s="197" t="s">
        <v>198</v>
      </c>
      <c r="D133" s="197" t="s">
        <v>185</v>
      </c>
      <c r="E133" s="198" t="s">
        <v>352</v>
      </c>
      <c r="F133" s="199" t="s">
        <v>353</v>
      </c>
      <c r="G133" s="200" t="s">
        <v>240</v>
      </c>
      <c r="H133" s="201">
        <v>20.399999999999999</v>
      </c>
      <c r="I133" s="202"/>
      <c r="J133" s="201">
        <f>ROUND(I133*H133,3)</f>
        <v>0</v>
      </c>
      <c r="K133" s="199" t="s">
        <v>189</v>
      </c>
      <c r="L133" s="36"/>
      <c r="M133" s="203" t="s">
        <v>1</v>
      </c>
      <c r="N133" s="204" t="s">
        <v>41</v>
      </c>
      <c r="O133" s="64"/>
      <c r="P133" s="205">
        <f>O133*H133</f>
        <v>0</v>
      </c>
      <c r="Q133" s="205">
        <v>3.3400000000000001E-3</v>
      </c>
      <c r="R133" s="205">
        <f>Q133*H133</f>
        <v>6.8136000000000002E-2</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566</v>
      </c>
    </row>
    <row r="134" spans="2:65" s="12" customFormat="1">
      <c r="B134" s="210"/>
      <c r="C134" s="211"/>
      <c r="D134" s="212" t="s">
        <v>192</v>
      </c>
      <c r="E134" s="213" t="s">
        <v>1</v>
      </c>
      <c r="F134" s="214" t="s">
        <v>567</v>
      </c>
      <c r="G134" s="211"/>
      <c r="H134" s="215">
        <v>16.399999999999999</v>
      </c>
      <c r="I134" s="216"/>
      <c r="J134" s="211"/>
      <c r="K134" s="211"/>
      <c r="L134" s="217"/>
      <c r="M134" s="218"/>
      <c r="N134" s="219"/>
      <c r="O134" s="219"/>
      <c r="P134" s="219"/>
      <c r="Q134" s="219"/>
      <c r="R134" s="219"/>
      <c r="S134" s="219"/>
      <c r="T134" s="220"/>
      <c r="AT134" s="221" t="s">
        <v>192</v>
      </c>
      <c r="AU134" s="221" t="s">
        <v>88</v>
      </c>
      <c r="AV134" s="12" t="s">
        <v>88</v>
      </c>
      <c r="AW134" s="12" t="s">
        <v>31</v>
      </c>
      <c r="AX134" s="12" t="s">
        <v>75</v>
      </c>
      <c r="AY134" s="221" t="s">
        <v>183</v>
      </c>
    </row>
    <row r="135" spans="2:65" s="12" customFormat="1">
      <c r="B135" s="210"/>
      <c r="C135" s="211"/>
      <c r="D135" s="212" t="s">
        <v>192</v>
      </c>
      <c r="E135" s="213" t="s">
        <v>1</v>
      </c>
      <c r="F135" s="214" t="s">
        <v>568</v>
      </c>
      <c r="G135" s="211"/>
      <c r="H135" s="215">
        <v>4</v>
      </c>
      <c r="I135" s="216"/>
      <c r="J135" s="211"/>
      <c r="K135" s="211"/>
      <c r="L135" s="217"/>
      <c r="M135" s="218"/>
      <c r="N135" s="219"/>
      <c r="O135" s="219"/>
      <c r="P135" s="219"/>
      <c r="Q135" s="219"/>
      <c r="R135" s="219"/>
      <c r="S135" s="219"/>
      <c r="T135" s="220"/>
      <c r="AT135" s="221" t="s">
        <v>192</v>
      </c>
      <c r="AU135" s="221" t="s">
        <v>88</v>
      </c>
      <c r="AV135" s="12" t="s">
        <v>88</v>
      </c>
      <c r="AW135" s="12" t="s">
        <v>31</v>
      </c>
      <c r="AX135" s="12" t="s">
        <v>75</v>
      </c>
      <c r="AY135" s="221" t="s">
        <v>183</v>
      </c>
    </row>
    <row r="136" spans="2:65" s="13" customFormat="1">
      <c r="B136" s="222"/>
      <c r="C136" s="223"/>
      <c r="D136" s="212" t="s">
        <v>192</v>
      </c>
      <c r="E136" s="224" t="s">
        <v>1</v>
      </c>
      <c r="F136" s="225" t="s">
        <v>205</v>
      </c>
      <c r="G136" s="223"/>
      <c r="H136" s="226">
        <v>20.399999999999999</v>
      </c>
      <c r="I136" s="227"/>
      <c r="J136" s="223"/>
      <c r="K136" s="223"/>
      <c r="L136" s="228"/>
      <c r="M136" s="229"/>
      <c r="N136" s="230"/>
      <c r="O136" s="230"/>
      <c r="P136" s="230"/>
      <c r="Q136" s="230"/>
      <c r="R136" s="230"/>
      <c r="S136" s="230"/>
      <c r="T136" s="231"/>
      <c r="AT136" s="232" t="s">
        <v>192</v>
      </c>
      <c r="AU136" s="232" t="s">
        <v>88</v>
      </c>
      <c r="AV136" s="13" t="s">
        <v>190</v>
      </c>
      <c r="AW136" s="13" t="s">
        <v>31</v>
      </c>
      <c r="AX136" s="13" t="s">
        <v>82</v>
      </c>
      <c r="AY136" s="232" t="s">
        <v>183</v>
      </c>
    </row>
    <row r="137" spans="2:65" s="1" customFormat="1" ht="72" customHeight="1">
      <c r="B137" s="32"/>
      <c r="C137" s="197" t="s">
        <v>190</v>
      </c>
      <c r="D137" s="197" t="s">
        <v>185</v>
      </c>
      <c r="E137" s="198" t="s">
        <v>358</v>
      </c>
      <c r="F137" s="199" t="s">
        <v>359</v>
      </c>
      <c r="G137" s="200" t="s">
        <v>240</v>
      </c>
      <c r="H137" s="201">
        <v>20.399999999999999</v>
      </c>
      <c r="I137" s="202"/>
      <c r="J137" s="201">
        <f>ROUND(I137*H137,3)</f>
        <v>0</v>
      </c>
      <c r="K137" s="199" t="s">
        <v>189</v>
      </c>
      <c r="L137" s="36"/>
      <c r="M137" s="203" t="s">
        <v>1</v>
      </c>
      <c r="N137" s="204" t="s">
        <v>41</v>
      </c>
      <c r="O137" s="64"/>
      <c r="P137" s="205">
        <f>O137*H137</f>
        <v>0</v>
      </c>
      <c r="Q137" s="205">
        <v>0</v>
      </c>
      <c r="R137" s="205">
        <f>Q137*H137</f>
        <v>0</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569</v>
      </c>
    </row>
    <row r="138" spans="2:65" s="12" customFormat="1">
      <c r="B138" s="210"/>
      <c r="C138" s="211"/>
      <c r="D138" s="212" t="s">
        <v>192</v>
      </c>
      <c r="E138" s="213" t="s">
        <v>1</v>
      </c>
      <c r="F138" s="214" t="s">
        <v>567</v>
      </c>
      <c r="G138" s="211"/>
      <c r="H138" s="215">
        <v>16.399999999999999</v>
      </c>
      <c r="I138" s="216"/>
      <c r="J138" s="211"/>
      <c r="K138" s="211"/>
      <c r="L138" s="217"/>
      <c r="M138" s="218"/>
      <c r="N138" s="219"/>
      <c r="O138" s="219"/>
      <c r="P138" s="219"/>
      <c r="Q138" s="219"/>
      <c r="R138" s="219"/>
      <c r="S138" s="219"/>
      <c r="T138" s="220"/>
      <c r="AT138" s="221" t="s">
        <v>192</v>
      </c>
      <c r="AU138" s="221" t="s">
        <v>88</v>
      </c>
      <c r="AV138" s="12" t="s">
        <v>88</v>
      </c>
      <c r="AW138" s="12" t="s">
        <v>31</v>
      </c>
      <c r="AX138" s="12" t="s">
        <v>75</v>
      </c>
      <c r="AY138" s="221" t="s">
        <v>183</v>
      </c>
    </row>
    <row r="139" spans="2:65" s="12" customFormat="1">
      <c r="B139" s="210"/>
      <c r="C139" s="211"/>
      <c r="D139" s="212" t="s">
        <v>192</v>
      </c>
      <c r="E139" s="213" t="s">
        <v>1</v>
      </c>
      <c r="F139" s="214" t="s">
        <v>568</v>
      </c>
      <c r="G139" s="211"/>
      <c r="H139" s="215">
        <v>4</v>
      </c>
      <c r="I139" s="216"/>
      <c r="J139" s="211"/>
      <c r="K139" s="211"/>
      <c r="L139" s="217"/>
      <c r="M139" s="218"/>
      <c r="N139" s="219"/>
      <c r="O139" s="219"/>
      <c r="P139" s="219"/>
      <c r="Q139" s="219"/>
      <c r="R139" s="219"/>
      <c r="S139" s="219"/>
      <c r="T139" s="220"/>
      <c r="AT139" s="221" t="s">
        <v>192</v>
      </c>
      <c r="AU139" s="221" t="s">
        <v>88</v>
      </c>
      <c r="AV139" s="12" t="s">
        <v>88</v>
      </c>
      <c r="AW139" s="12" t="s">
        <v>31</v>
      </c>
      <c r="AX139" s="12" t="s">
        <v>75</v>
      </c>
      <c r="AY139" s="221" t="s">
        <v>183</v>
      </c>
    </row>
    <row r="140" spans="2:65" s="13" customFormat="1">
      <c r="B140" s="222"/>
      <c r="C140" s="223"/>
      <c r="D140" s="212" t="s">
        <v>192</v>
      </c>
      <c r="E140" s="224" t="s">
        <v>1</v>
      </c>
      <c r="F140" s="225" t="s">
        <v>205</v>
      </c>
      <c r="G140" s="223"/>
      <c r="H140" s="226">
        <v>20.399999999999999</v>
      </c>
      <c r="I140" s="227"/>
      <c r="J140" s="223"/>
      <c r="K140" s="223"/>
      <c r="L140" s="228"/>
      <c r="M140" s="229"/>
      <c r="N140" s="230"/>
      <c r="O140" s="230"/>
      <c r="P140" s="230"/>
      <c r="Q140" s="230"/>
      <c r="R140" s="230"/>
      <c r="S140" s="230"/>
      <c r="T140" s="231"/>
      <c r="AT140" s="232" t="s">
        <v>192</v>
      </c>
      <c r="AU140" s="232" t="s">
        <v>88</v>
      </c>
      <c r="AV140" s="13" t="s">
        <v>190</v>
      </c>
      <c r="AW140" s="13" t="s">
        <v>31</v>
      </c>
      <c r="AX140" s="13" t="s">
        <v>82</v>
      </c>
      <c r="AY140" s="232" t="s">
        <v>183</v>
      </c>
    </row>
    <row r="141" spans="2:65" s="1" customFormat="1" ht="24" customHeight="1">
      <c r="B141" s="32"/>
      <c r="C141" s="233" t="s">
        <v>214</v>
      </c>
      <c r="D141" s="233" t="s">
        <v>206</v>
      </c>
      <c r="E141" s="234" t="s">
        <v>339</v>
      </c>
      <c r="F141" s="235" t="s">
        <v>340</v>
      </c>
      <c r="G141" s="236" t="s">
        <v>240</v>
      </c>
      <c r="H141" s="237">
        <v>39.9</v>
      </c>
      <c r="I141" s="238"/>
      <c r="J141" s="237">
        <f>ROUND(I141*H141,3)</f>
        <v>0</v>
      </c>
      <c r="K141" s="235" t="s">
        <v>189</v>
      </c>
      <c r="L141" s="239"/>
      <c r="M141" s="240" t="s">
        <v>1</v>
      </c>
      <c r="N141" s="241" t="s">
        <v>41</v>
      </c>
      <c r="O141" s="64"/>
      <c r="P141" s="205">
        <f>O141*H141</f>
        <v>0</v>
      </c>
      <c r="Q141" s="205">
        <v>5.3699999999999998E-3</v>
      </c>
      <c r="R141" s="205">
        <f>Q141*H141</f>
        <v>0.21426299999999998</v>
      </c>
      <c r="S141" s="205">
        <v>0</v>
      </c>
      <c r="T141" s="206">
        <f>S141*H141</f>
        <v>0</v>
      </c>
      <c r="AR141" s="207" t="s">
        <v>210</v>
      </c>
      <c r="AT141" s="207" t="s">
        <v>206</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570</v>
      </c>
    </row>
    <row r="142" spans="2:65" s="12" customFormat="1">
      <c r="B142" s="210"/>
      <c r="C142" s="211"/>
      <c r="D142" s="212" t="s">
        <v>192</v>
      </c>
      <c r="E142" s="213" t="s">
        <v>1</v>
      </c>
      <c r="F142" s="214" t="s">
        <v>571</v>
      </c>
      <c r="G142" s="211"/>
      <c r="H142" s="215">
        <v>39.9</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237</v>
      </c>
      <c r="F143" s="195" t="s">
        <v>298</v>
      </c>
      <c r="G143" s="183"/>
      <c r="H143" s="183"/>
      <c r="I143" s="186"/>
      <c r="J143" s="196">
        <f>BK143</f>
        <v>0</v>
      </c>
      <c r="K143" s="183"/>
      <c r="L143" s="187"/>
      <c r="M143" s="188"/>
      <c r="N143" s="189"/>
      <c r="O143" s="189"/>
      <c r="P143" s="190">
        <f>SUM(P144:P145)</f>
        <v>0</v>
      </c>
      <c r="Q143" s="189"/>
      <c r="R143" s="190">
        <f>SUM(R144:R145)</f>
        <v>0</v>
      </c>
      <c r="S143" s="189"/>
      <c r="T143" s="191">
        <f>SUM(T144:T145)</f>
        <v>5.5</v>
      </c>
      <c r="AR143" s="192" t="s">
        <v>82</v>
      </c>
      <c r="AT143" s="193" t="s">
        <v>74</v>
      </c>
      <c r="AU143" s="193" t="s">
        <v>82</v>
      </c>
      <c r="AY143" s="192" t="s">
        <v>183</v>
      </c>
      <c r="BK143" s="194">
        <f>SUM(BK144:BK145)</f>
        <v>0</v>
      </c>
    </row>
    <row r="144" spans="2:65" s="1" customFormat="1" ht="36" customHeight="1">
      <c r="B144" s="32"/>
      <c r="C144" s="197" t="s">
        <v>219</v>
      </c>
      <c r="D144" s="197" t="s">
        <v>185</v>
      </c>
      <c r="E144" s="198" t="s">
        <v>394</v>
      </c>
      <c r="F144" s="199" t="s">
        <v>395</v>
      </c>
      <c r="G144" s="200" t="s">
        <v>188</v>
      </c>
      <c r="H144" s="201">
        <v>2.5</v>
      </c>
      <c r="I144" s="202"/>
      <c r="J144" s="201">
        <f>ROUND(I144*H144,3)</f>
        <v>0</v>
      </c>
      <c r="K144" s="199" t="s">
        <v>189</v>
      </c>
      <c r="L144" s="36"/>
      <c r="M144" s="203" t="s">
        <v>1</v>
      </c>
      <c r="N144" s="204" t="s">
        <v>41</v>
      </c>
      <c r="O144" s="64"/>
      <c r="P144" s="205">
        <f>O144*H144</f>
        <v>0</v>
      </c>
      <c r="Q144" s="205">
        <v>0</v>
      </c>
      <c r="R144" s="205">
        <f>Q144*H144</f>
        <v>0</v>
      </c>
      <c r="S144" s="205">
        <v>2.2000000000000002</v>
      </c>
      <c r="T144" s="206">
        <f>S144*H144</f>
        <v>5.5</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572</v>
      </c>
    </row>
    <row r="145" spans="2:63" s="12" customFormat="1">
      <c r="B145" s="210"/>
      <c r="C145" s="211"/>
      <c r="D145" s="212" t="s">
        <v>192</v>
      </c>
      <c r="E145" s="213" t="s">
        <v>1</v>
      </c>
      <c r="F145" s="214" t="s">
        <v>573</v>
      </c>
      <c r="G145" s="211"/>
      <c r="H145" s="215">
        <v>2.5</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3" s="1" customFormat="1" ht="49.9" customHeight="1">
      <c r="B146" s="32"/>
      <c r="C146" s="33"/>
      <c r="D146" s="33"/>
      <c r="E146" s="185" t="s">
        <v>262</v>
      </c>
      <c r="F146" s="185" t="s">
        <v>263</v>
      </c>
      <c r="G146" s="33"/>
      <c r="H146" s="33"/>
      <c r="I146" s="115"/>
      <c r="J146" s="170">
        <f>BK146</f>
        <v>0</v>
      </c>
      <c r="K146" s="33"/>
      <c r="L146" s="36"/>
      <c r="M146" s="242"/>
      <c r="N146" s="64"/>
      <c r="O146" s="64"/>
      <c r="P146" s="64"/>
      <c r="Q146" s="64"/>
      <c r="R146" s="64"/>
      <c r="S146" s="64"/>
      <c r="T146" s="65"/>
      <c r="AT146" s="15" t="s">
        <v>74</v>
      </c>
      <c r="AU146" s="15" t="s">
        <v>75</v>
      </c>
      <c r="AY146" s="15" t="s">
        <v>264</v>
      </c>
      <c r="BK146" s="209">
        <f>SUM(BK147:BK149)</f>
        <v>0</v>
      </c>
    </row>
    <row r="147" spans="2:63" s="1" customFormat="1" ht="16.350000000000001" customHeight="1">
      <c r="B147" s="32"/>
      <c r="C147" s="243" t="s">
        <v>1</v>
      </c>
      <c r="D147" s="243" t="s">
        <v>185</v>
      </c>
      <c r="E147" s="244" t="s">
        <v>1</v>
      </c>
      <c r="F147" s="245" t="s">
        <v>1</v>
      </c>
      <c r="G147" s="246" t="s">
        <v>1</v>
      </c>
      <c r="H147" s="247"/>
      <c r="I147" s="247"/>
      <c r="J147" s="248">
        <f>BK147</f>
        <v>0</v>
      </c>
      <c r="K147" s="249"/>
      <c r="L147" s="36"/>
      <c r="M147" s="250" t="s">
        <v>1</v>
      </c>
      <c r="N147" s="251" t="s">
        <v>41</v>
      </c>
      <c r="O147" s="64"/>
      <c r="P147" s="64"/>
      <c r="Q147" s="64"/>
      <c r="R147" s="64"/>
      <c r="S147" s="64"/>
      <c r="T147" s="65"/>
      <c r="AT147" s="15" t="s">
        <v>264</v>
      </c>
      <c r="AU147" s="15" t="s">
        <v>82</v>
      </c>
      <c r="AY147" s="15" t="s">
        <v>264</v>
      </c>
      <c r="BE147" s="208">
        <f>IF(N147="základná",J147,0)</f>
        <v>0</v>
      </c>
      <c r="BF147" s="208">
        <f>IF(N147="znížená",J147,0)</f>
        <v>0</v>
      </c>
      <c r="BG147" s="208">
        <f>IF(N147="zákl. prenesená",J147,0)</f>
        <v>0</v>
      </c>
      <c r="BH147" s="208">
        <f>IF(N147="zníž. prenesená",J147,0)</f>
        <v>0</v>
      </c>
      <c r="BI147" s="208">
        <f>IF(N147="nulová",J147,0)</f>
        <v>0</v>
      </c>
      <c r="BJ147" s="15" t="s">
        <v>88</v>
      </c>
      <c r="BK147" s="209">
        <f>I147*H147</f>
        <v>0</v>
      </c>
    </row>
    <row r="148" spans="2:63" s="1" customFormat="1" ht="16.350000000000001" customHeight="1">
      <c r="B148" s="32"/>
      <c r="C148" s="243" t="s">
        <v>1</v>
      </c>
      <c r="D148" s="243" t="s">
        <v>185</v>
      </c>
      <c r="E148" s="244" t="s">
        <v>1</v>
      </c>
      <c r="F148" s="245" t="s">
        <v>1</v>
      </c>
      <c r="G148" s="246" t="s">
        <v>1</v>
      </c>
      <c r="H148" s="247"/>
      <c r="I148" s="247"/>
      <c r="J148" s="248">
        <f>BK148</f>
        <v>0</v>
      </c>
      <c r="K148" s="249"/>
      <c r="L148" s="36"/>
      <c r="M148" s="250" t="s">
        <v>1</v>
      </c>
      <c r="N148" s="251" t="s">
        <v>41</v>
      </c>
      <c r="O148" s="64"/>
      <c r="P148" s="64"/>
      <c r="Q148" s="64"/>
      <c r="R148" s="64"/>
      <c r="S148" s="64"/>
      <c r="T148" s="65"/>
      <c r="AT148" s="15" t="s">
        <v>264</v>
      </c>
      <c r="AU148" s="15" t="s">
        <v>82</v>
      </c>
      <c r="AY148" s="15" t="s">
        <v>264</v>
      </c>
      <c r="BE148" s="208">
        <f>IF(N148="základná",J148,0)</f>
        <v>0</v>
      </c>
      <c r="BF148" s="208">
        <f>IF(N148="znížená",J148,0)</f>
        <v>0</v>
      </c>
      <c r="BG148" s="208">
        <f>IF(N148="zákl. prenesená",J148,0)</f>
        <v>0</v>
      </c>
      <c r="BH148" s="208">
        <f>IF(N148="zníž. prenesená",J148,0)</f>
        <v>0</v>
      </c>
      <c r="BI148" s="208">
        <f>IF(N148="nulová",J148,0)</f>
        <v>0</v>
      </c>
      <c r="BJ148" s="15" t="s">
        <v>88</v>
      </c>
      <c r="BK148" s="209">
        <f>I148*H148</f>
        <v>0</v>
      </c>
    </row>
    <row r="149" spans="2:63" s="1" customFormat="1" ht="16.350000000000001" customHeight="1">
      <c r="B149" s="32"/>
      <c r="C149" s="243" t="s">
        <v>1</v>
      </c>
      <c r="D149" s="243" t="s">
        <v>185</v>
      </c>
      <c r="E149" s="244" t="s">
        <v>1</v>
      </c>
      <c r="F149" s="245" t="s">
        <v>1</v>
      </c>
      <c r="G149" s="246" t="s">
        <v>1</v>
      </c>
      <c r="H149" s="247"/>
      <c r="I149" s="247"/>
      <c r="J149" s="248">
        <f>BK149</f>
        <v>0</v>
      </c>
      <c r="K149" s="249"/>
      <c r="L149" s="36"/>
      <c r="M149" s="250" t="s">
        <v>1</v>
      </c>
      <c r="N149" s="251" t="s">
        <v>41</v>
      </c>
      <c r="O149" s="252"/>
      <c r="P149" s="252"/>
      <c r="Q149" s="252"/>
      <c r="R149" s="252"/>
      <c r="S149" s="252"/>
      <c r="T149" s="253"/>
      <c r="AT149" s="15" t="s">
        <v>264</v>
      </c>
      <c r="AU149" s="15" t="s">
        <v>82</v>
      </c>
      <c r="AY149" s="15" t="s">
        <v>264</v>
      </c>
      <c r="BE149" s="208">
        <f>IF(N149="základná",J149,0)</f>
        <v>0</v>
      </c>
      <c r="BF149" s="208">
        <f>IF(N149="znížená",J149,0)</f>
        <v>0</v>
      </c>
      <c r="BG149" s="208">
        <f>IF(N149="zákl. prenesená",J149,0)</f>
        <v>0</v>
      </c>
      <c r="BH149" s="208">
        <f>IF(N149="zníž. prenesená",J149,0)</f>
        <v>0</v>
      </c>
      <c r="BI149" s="208">
        <f>IF(N149="nulová",J149,0)</f>
        <v>0</v>
      </c>
      <c r="BJ149" s="15" t="s">
        <v>88</v>
      </c>
      <c r="BK149" s="209">
        <f>I149*H149</f>
        <v>0</v>
      </c>
    </row>
    <row r="150" spans="2:63" s="1" customFormat="1" ht="6.95" customHeight="1">
      <c r="B150" s="47"/>
      <c r="C150" s="48"/>
      <c r="D150" s="48"/>
      <c r="E150" s="48"/>
      <c r="F150" s="48"/>
      <c r="G150" s="48"/>
      <c r="H150" s="48"/>
      <c r="I150" s="146"/>
      <c r="J150" s="48"/>
      <c r="K150" s="48"/>
      <c r="L150" s="36"/>
    </row>
  </sheetData>
  <sheetProtection algorithmName="SHA-512" hashValue="Z5KHoMVeQ6MOohnWZ0Je1W+/whiiVA13pZa31iTNKJDmaVql11W29ejWwOM9SWPLe6gLfIzXwc7KxBKgfaIcxQ==" saltValue="SbE8TV0Jt+0Oj6f0LmXqvPo+ce11fuspeRzFIQ97hRYyw+bnnyhGSHLBs/z4/mlus9Lb+GOn3OGVcq5Zfh8Trw==" spinCount="100000" sheet="1" objects="1" scenarios="1" formatColumns="0" formatRows="0" autoFilter="0"/>
  <autoFilter ref="C124:K149"/>
  <mergeCells count="12">
    <mergeCell ref="E117:H117"/>
    <mergeCell ref="L2:V2"/>
    <mergeCell ref="E85:H85"/>
    <mergeCell ref="E87:H87"/>
    <mergeCell ref="E89:H89"/>
    <mergeCell ref="E113:H113"/>
    <mergeCell ref="E115:H115"/>
    <mergeCell ref="E7:H7"/>
    <mergeCell ref="E9:H9"/>
    <mergeCell ref="E11:H11"/>
    <mergeCell ref="E20:H20"/>
    <mergeCell ref="E29:H29"/>
  </mergeCells>
  <dataValidations count="2">
    <dataValidation type="list" allowBlank="1" showInputMessage="1" showErrorMessage="1" error="Povolené sú hodnoty K, M." sqref="D147:D150">
      <formula1>"K, M"</formula1>
    </dataValidation>
    <dataValidation type="list" allowBlank="1" showInputMessage="1" showErrorMessage="1" error="Povolené sú hodnoty základná, znížená, nulová." sqref="N147:N15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7"/>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124</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574</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ROUND(J127,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ROUND((ROUND((SUM(BE127:BE152)),  2) + SUM(BE154:BE156)), 2)</f>
        <v>0</v>
      </c>
      <c r="I35" s="127">
        <v>0.2</v>
      </c>
      <c r="J35" s="126">
        <f>ROUND((ROUND(((SUM(BE127:BE152))*I35),  2) + (SUM(BE154:BE156)*I35)), 2)</f>
        <v>0</v>
      </c>
      <c r="L35" s="36"/>
    </row>
    <row r="36" spans="2:12" s="1" customFormat="1" ht="14.45" customHeight="1">
      <c r="B36" s="36"/>
      <c r="E36" s="114" t="s">
        <v>41</v>
      </c>
      <c r="F36" s="126">
        <f>ROUND((ROUND((SUM(BF127:BF152)),  2) + SUM(BF154:BF156)), 2)</f>
        <v>0</v>
      </c>
      <c r="I36" s="127">
        <v>0.2</v>
      </c>
      <c r="J36" s="126">
        <f>ROUND((ROUND(((SUM(BF127:BF152))*I36),  2) + (SUM(BF154:BF156)*I36)), 2)</f>
        <v>0</v>
      </c>
      <c r="L36" s="36"/>
    </row>
    <row r="37" spans="2:12" s="1" customFormat="1" ht="14.45" hidden="1" customHeight="1">
      <c r="B37" s="36"/>
      <c r="E37" s="114" t="s">
        <v>42</v>
      </c>
      <c r="F37" s="126">
        <f>ROUND((ROUND((SUM(BG127:BG152)),  2) + SUM(BG154:BG156)), 2)</f>
        <v>0</v>
      </c>
      <c r="I37" s="127">
        <v>0.2</v>
      </c>
      <c r="J37" s="126">
        <f>0</f>
        <v>0</v>
      </c>
      <c r="L37" s="36"/>
    </row>
    <row r="38" spans="2:12" s="1" customFormat="1" ht="14.45" hidden="1" customHeight="1">
      <c r="B38" s="36"/>
      <c r="E38" s="114" t="s">
        <v>43</v>
      </c>
      <c r="F38" s="126">
        <f>ROUND((ROUND((SUM(BH127:BH152)),  2) + SUM(BH154:BH156)), 2)</f>
        <v>0</v>
      </c>
      <c r="I38" s="127">
        <v>0.2</v>
      </c>
      <c r="J38" s="126">
        <f>0</f>
        <v>0</v>
      </c>
      <c r="L38" s="36"/>
    </row>
    <row r="39" spans="2:12" s="1" customFormat="1" ht="14.45" hidden="1" customHeight="1">
      <c r="B39" s="36"/>
      <c r="E39" s="114" t="s">
        <v>44</v>
      </c>
      <c r="F39" s="126">
        <f>ROUND((ROUND((SUM(BI127:BI152)),  2) + SUM(BI154:BI156)),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2019-05.2.5 - Rybník č. 2 Výtokové krídla výpustného objektu a lovisko</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J127</f>
        <v>0</v>
      </c>
      <c r="K98" s="33"/>
      <c r="L98" s="36"/>
      <c r="AU98" s="15" t="s">
        <v>164</v>
      </c>
    </row>
    <row r="99" spans="2:47" s="8" customFormat="1" ht="24.95" customHeight="1">
      <c r="B99" s="155"/>
      <c r="C99" s="156"/>
      <c r="D99" s="157" t="s">
        <v>165</v>
      </c>
      <c r="E99" s="158"/>
      <c r="F99" s="158"/>
      <c r="G99" s="158"/>
      <c r="H99" s="158"/>
      <c r="I99" s="159"/>
      <c r="J99" s="160">
        <f>J128</f>
        <v>0</v>
      </c>
      <c r="K99" s="156"/>
      <c r="L99" s="161"/>
    </row>
    <row r="100" spans="2:47" s="9" customFormat="1" ht="19.899999999999999" customHeight="1">
      <c r="B100" s="162"/>
      <c r="C100" s="97"/>
      <c r="D100" s="163" t="s">
        <v>304</v>
      </c>
      <c r="E100" s="164"/>
      <c r="F100" s="164"/>
      <c r="G100" s="164"/>
      <c r="H100" s="164"/>
      <c r="I100" s="165"/>
      <c r="J100" s="166">
        <f>J129</f>
        <v>0</v>
      </c>
      <c r="K100" s="97"/>
      <c r="L100" s="167"/>
    </row>
    <row r="101" spans="2:47" s="9" customFormat="1" ht="19.899999999999999" customHeight="1">
      <c r="B101" s="162"/>
      <c r="C101" s="97"/>
      <c r="D101" s="163" t="s">
        <v>305</v>
      </c>
      <c r="E101" s="164"/>
      <c r="F101" s="164"/>
      <c r="G101" s="164"/>
      <c r="H101" s="164"/>
      <c r="I101" s="165"/>
      <c r="J101" s="166">
        <f>J134</f>
        <v>0</v>
      </c>
      <c r="K101" s="97"/>
      <c r="L101" s="167"/>
    </row>
    <row r="102" spans="2:47" s="9" customFormat="1" ht="19.899999999999999" customHeight="1">
      <c r="B102" s="162"/>
      <c r="C102" s="97"/>
      <c r="D102" s="163" t="s">
        <v>399</v>
      </c>
      <c r="E102" s="164"/>
      <c r="F102" s="164"/>
      <c r="G102" s="164"/>
      <c r="H102" s="164"/>
      <c r="I102" s="165"/>
      <c r="J102" s="166">
        <f>J143</f>
        <v>0</v>
      </c>
      <c r="K102" s="97"/>
      <c r="L102" s="167"/>
    </row>
    <row r="103" spans="2:47" s="9" customFormat="1" ht="19.899999999999999" customHeight="1">
      <c r="B103" s="162"/>
      <c r="C103" s="97"/>
      <c r="D103" s="163" t="s">
        <v>267</v>
      </c>
      <c r="E103" s="164"/>
      <c r="F103" s="164"/>
      <c r="G103" s="164"/>
      <c r="H103" s="164"/>
      <c r="I103" s="165"/>
      <c r="J103" s="166">
        <f>J148</f>
        <v>0</v>
      </c>
      <c r="K103" s="97"/>
      <c r="L103" s="167"/>
    </row>
    <row r="104" spans="2:47" s="9" customFormat="1" ht="19.899999999999999" customHeight="1">
      <c r="B104" s="162"/>
      <c r="C104" s="97"/>
      <c r="D104" s="163" t="s">
        <v>307</v>
      </c>
      <c r="E104" s="164"/>
      <c r="F104" s="164"/>
      <c r="G104" s="164"/>
      <c r="H104" s="164"/>
      <c r="I104" s="165"/>
      <c r="J104" s="166">
        <f>J151</f>
        <v>0</v>
      </c>
      <c r="K104" s="97"/>
      <c r="L104" s="167"/>
    </row>
    <row r="105" spans="2:47" s="8" customFormat="1" ht="21.75" customHeight="1">
      <c r="B105" s="155"/>
      <c r="C105" s="156"/>
      <c r="D105" s="168" t="s">
        <v>168</v>
      </c>
      <c r="E105" s="156"/>
      <c r="F105" s="156"/>
      <c r="G105" s="156"/>
      <c r="H105" s="156"/>
      <c r="I105" s="169"/>
      <c r="J105" s="170">
        <f>J153</f>
        <v>0</v>
      </c>
      <c r="K105" s="156"/>
      <c r="L105" s="161"/>
    </row>
    <row r="106" spans="2:47" s="1" customFormat="1" ht="21.75" customHeight="1">
      <c r="B106" s="32"/>
      <c r="C106" s="33"/>
      <c r="D106" s="33"/>
      <c r="E106" s="33"/>
      <c r="F106" s="33"/>
      <c r="G106" s="33"/>
      <c r="H106" s="33"/>
      <c r="I106" s="115"/>
      <c r="J106" s="33"/>
      <c r="K106" s="33"/>
      <c r="L106" s="36"/>
    </row>
    <row r="107" spans="2:47" s="1" customFormat="1" ht="6.95" customHeight="1">
      <c r="B107" s="47"/>
      <c r="C107" s="48"/>
      <c r="D107" s="48"/>
      <c r="E107" s="48"/>
      <c r="F107" s="48"/>
      <c r="G107" s="48"/>
      <c r="H107" s="48"/>
      <c r="I107" s="146"/>
      <c r="J107" s="48"/>
      <c r="K107" s="48"/>
      <c r="L107" s="36"/>
    </row>
    <row r="111" spans="2:47" s="1" customFormat="1" ht="6.95" customHeight="1">
      <c r="B111" s="49"/>
      <c r="C111" s="50"/>
      <c r="D111" s="50"/>
      <c r="E111" s="50"/>
      <c r="F111" s="50"/>
      <c r="G111" s="50"/>
      <c r="H111" s="50"/>
      <c r="I111" s="149"/>
      <c r="J111" s="50"/>
      <c r="K111" s="50"/>
      <c r="L111" s="36"/>
    </row>
    <row r="112" spans="2:47" s="1" customFormat="1" ht="24.95" customHeight="1">
      <c r="B112" s="32"/>
      <c r="C112" s="21" t="s">
        <v>169</v>
      </c>
      <c r="D112" s="33"/>
      <c r="E112" s="33"/>
      <c r="F112" s="33"/>
      <c r="G112" s="33"/>
      <c r="H112" s="33"/>
      <c r="I112" s="115"/>
      <c r="J112" s="33"/>
      <c r="K112" s="33"/>
      <c r="L112" s="36"/>
    </row>
    <row r="113" spans="2:63" s="1" customFormat="1" ht="6.95" customHeight="1">
      <c r="B113" s="32"/>
      <c r="C113" s="33"/>
      <c r="D113" s="33"/>
      <c r="E113" s="33"/>
      <c r="F113" s="33"/>
      <c r="G113" s="33"/>
      <c r="H113" s="33"/>
      <c r="I113" s="115"/>
      <c r="J113" s="33"/>
      <c r="K113" s="33"/>
      <c r="L113" s="36"/>
    </row>
    <row r="114" spans="2:63" s="1" customFormat="1" ht="12" customHeight="1">
      <c r="B114" s="32"/>
      <c r="C114" s="27" t="s">
        <v>14</v>
      </c>
      <c r="D114" s="33"/>
      <c r="E114" s="33"/>
      <c r="F114" s="33"/>
      <c r="G114" s="33"/>
      <c r="H114" s="33"/>
      <c r="I114" s="115"/>
      <c r="J114" s="33"/>
      <c r="K114" s="33"/>
      <c r="L114" s="36"/>
    </row>
    <row r="115" spans="2:63" s="1" customFormat="1" ht="16.5" customHeight="1">
      <c r="B115" s="32"/>
      <c r="C115" s="33"/>
      <c r="D115" s="33"/>
      <c r="E115" s="300" t="str">
        <f>E7</f>
        <v>Rybníky Prejta - Oprava tesnania hrádze</v>
      </c>
      <c r="F115" s="301"/>
      <c r="G115" s="301"/>
      <c r="H115" s="301"/>
      <c r="I115" s="115"/>
      <c r="J115" s="33"/>
      <c r="K115" s="33"/>
      <c r="L115" s="36"/>
    </row>
    <row r="116" spans="2:63" ht="12" customHeight="1">
      <c r="B116" s="19"/>
      <c r="C116" s="27" t="s">
        <v>156</v>
      </c>
      <c r="D116" s="20"/>
      <c r="E116" s="20"/>
      <c r="F116" s="20"/>
      <c r="G116" s="20"/>
      <c r="H116" s="20"/>
      <c r="J116" s="20"/>
      <c r="K116" s="20"/>
      <c r="L116" s="18"/>
    </row>
    <row r="117" spans="2:63" s="1" customFormat="1" ht="16.5" customHeight="1">
      <c r="B117" s="32"/>
      <c r="C117" s="33"/>
      <c r="D117" s="33"/>
      <c r="E117" s="300" t="s">
        <v>485</v>
      </c>
      <c r="F117" s="299"/>
      <c r="G117" s="299"/>
      <c r="H117" s="299"/>
      <c r="I117" s="115"/>
      <c r="J117" s="33"/>
      <c r="K117" s="33"/>
      <c r="L117" s="36"/>
    </row>
    <row r="118" spans="2:63" s="1" customFormat="1" ht="12" customHeight="1">
      <c r="B118" s="32"/>
      <c r="C118" s="27" t="s">
        <v>158</v>
      </c>
      <c r="D118" s="33"/>
      <c r="E118" s="33"/>
      <c r="F118" s="33"/>
      <c r="G118" s="33"/>
      <c r="H118" s="33"/>
      <c r="I118" s="115"/>
      <c r="J118" s="33"/>
      <c r="K118" s="33"/>
      <c r="L118" s="36"/>
    </row>
    <row r="119" spans="2:63" s="1" customFormat="1" ht="16.5" customHeight="1">
      <c r="B119" s="32"/>
      <c r="C119" s="33"/>
      <c r="D119" s="33"/>
      <c r="E119" s="281" t="str">
        <f>E11</f>
        <v>2019-05.2.5 - Rybník č. 2 Výtokové krídla výpustného objektu a lovisko</v>
      </c>
      <c r="F119" s="299"/>
      <c r="G119" s="299"/>
      <c r="H119" s="299"/>
      <c r="I119" s="115"/>
      <c r="J119" s="33"/>
      <c r="K119" s="33"/>
      <c r="L119" s="36"/>
    </row>
    <row r="120" spans="2:63" s="1" customFormat="1" ht="6.95" customHeight="1">
      <c r="B120" s="32"/>
      <c r="C120" s="33"/>
      <c r="D120" s="33"/>
      <c r="E120" s="33"/>
      <c r="F120" s="33"/>
      <c r="G120" s="33"/>
      <c r="H120" s="33"/>
      <c r="I120" s="115"/>
      <c r="J120" s="33"/>
      <c r="K120" s="33"/>
      <c r="L120" s="36"/>
    </row>
    <row r="121" spans="2:63" s="1" customFormat="1" ht="12" customHeight="1">
      <c r="B121" s="32"/>
      <c r="C121" s="27" t="s">
        <v>18</v>
      </c>
      <c r="D121" s="33"/>
      <c r="E121" s="33"/>
      <c r="F121" s="25" t="str">
        <f>F14</f>
        <v>Prejta</v>
      </c>
      <c r="G121" s="33"/>
      <c r="H121" s="33"/>
      <c r="I121" s="116" t="s">
        <v>20</v>
      </c>
      <c r="J121" s="59" t="str">
        <f>IF(J14="","",J14)</f>
        <v>11. 6. 2019</v>
      </c>
      <c r="K121" s="33"/>
      <c r="L121" s="36"/>
    </row>
    <row r="122" spans="2:63" s="1" customFormat="1" ht="6.95" customHeight="1">
      <c r="B122" s="32"/>
      <c r="C122" s="33"/>
      <c r="D122" s="33"/>
      <c r="E122" s="33"/>
      <c r="F122" s="33"/>
      <c r="G122" s="33"/>
      <c r="H122" s="33"/>
      <c r="I122" s="115"/>
      <c r="J122" s="33"/>
      <c r="K122" s="33"/>
      <c r="L122" s="36"/>
    </row>
    <row r="123" spans="2:63" s="1" customFormat="1" ht="27.95" customHeight="1">
      <c r="B123" s="32"/>
      <c r="C123" s="27" t="s">
        <v>22</v>
      </c>
      <c r="D123" s="33"/>
      <c r="E123" s="33"/>
      <c r="F123" s="25" t="str">
        <f>E17</f>
        <v>SRZ, MsO Dubnica nad Váhom</v>
      </c>
      <c r="G123" s="33"/>
      <c r="H123" s="33"/>
      <c r="I123" s="116" t="s">
        <v>28</v>
      </c>
      <c r="J123" s="30" t="str">
        <f>E23</f>
        <v>Hydroconsulting s.r.o.</v>
      </c>
      <c r="K123" s="33"/>
      <c r="L123" s="36"/>
    </row>
    <row r="124" spans="2:63" s="1" customFormat="1" ht="27.95" customHeight="1">
      <c r="B124" s="32"/>
      <c r="C124" s="27" t="s">
        <v>26</v>
      </c>
      <c r="D124" s="33"/>
      <c r="E124" s="33"/>
      <c r="F124" s="25" t="str">
        <f>IF(E20="","",E20)</f>
        <v>Vyplň údaj</v>
      </c>
      <c r="G124" s="33"/>
      <c r="H124" s="33"/>
      <c r="I124" s="116" t="s">
        <v>33</v>
      </c>
      <c r="J124" s="30" t="str">
        <f>E26</f>
        <v>Hydroconsulting s.r.o.</v>
      </c>
      <c r="K124" s="33"/>
      <c r="L124" s="36"/>
    </row>
    <row r="125" spans="2:63" s="1" customFormat="1" ht="10.35" customHeight="1">
      <c r="B125" s="32"/>
      <c r="C125" s="33"/>
      <c r="D125" s="33"/>
      <c r="E125" s="33"/>
      <c r="F125" s="33"/>
      <c r="G125" s="33"/>
      <c r="H125" s="33"/>
      <c r="I125" s="115"/>
      <c r="J125" s="33"/>
      <c r="K125" s="33"/>
      <c r="L125" s="36"/>
    </row>
    <row r="126" spans="2:63" s="10" customFormat="1" ht="29.25" customHeight="1">
      <c r="B126" s="171"/>
      <c r="C126" s="172" t="s">
        <v>170</v>
      </c>
      <c r="D126" s="173" t="s">
        <v>60</v>
      </c>
      <c r="E126" s="173" t="s">
        <v>56</v>
      </c>
      <c r="F126" s="173" t="s">
        <v>57</v>
      </c>
      <c r="G126" s="173" t="s">
        <v>171</v>
      </c>
      <c r="H126" s="173" t="s">
        <v>172</v>
      </c>
      <c r="I126" s="174" t="s">
        <v>173</v>
      </c>
      <c r="J126" s="175" t="s">
        <v>162</v>
      </c>
      <c r="K126" s="176" t="s">
        <v>174</v>
      </c>
      <c r="L126" s="177"/>
      <c r="M126" s="68" t="s">
        <v>1</v>
      </c>
      <c r="N126" s="69" t="s">
        <v>39</v>
      </c>
      <c r="O126" s="69" t="s">
        <v>175</v>
      </c>
      <c r="P126" s="69" t="s">
        <v>176</v>
      </c>
      <c r="Q126" s="69" t="s">
        <v>177</v>
      </c>
      <c r="R126" s="69" t="s">
        <v>178</v>
      </c>
      <c r="S126" s="69" t="s">
        <v>179</v>
      </c>
      <c r="T126" s="70" t="s">
        <v>180</v>
      </c>
    </row>
    <row r="127" spans="2:63" s="1" customFormat="1" ht="22.9" customHeight="1">
      <c r="B127" s="32"/>
      <c r="C127" s="75" t="s">
        <v>163</v>
      </c>
      <c r="D127" s="33"/>
      <c r="E127" s="33"/>
      <c r="F127" s="33"/>
      <c r="G127" s="33"/>
      <c r="H127" s="33"/>
      <c r="I127" s="115"/>
      <c r="J127" s="178">
        <f>BK127</f>
        <v>0</v>
      </c>
      <c r="K127" s="33"/>
      <c r="L127" s="36"/>
      <c r="M127" s="71"/>
      <c r="N127" s="72"/>
      <c r="O127" s="72"/>
      <c r="P127" s="179">
        <f>P128+P153</f>
        <v>0</v>
      </c>
      <c r="Q127" s="72"/>
      <c r="R127" s="179">
        <f>R128+R153</f>
        <v>8.4145819999999993</v>
      </c>
      <c r="S127" s="72"/>
      <c r="T127" s="180">
        <f>T128+T153</f>
        <v>5.0599999999999996</v>
      </c>
      <c r="AT127" s="15" t="s">
        <v>74</v>
      </c>
      <c r="AU127" s="15" t="s">
        <v>164</v>
      </c>
      <c r="BK127" s="181">
        <f>BK128+BK153</f>
        <v>0</v>
      </c>
    </row>
    <row r="128" spans="2:63" s="11" customFormat="1" ht="25.9" customHeight="1">
      <c r="B128" s="182"/>
      <c r="C128" s="183"/>
      <c r="D128" s="184" t="s">
        <v>74</v>
      </c>
      <c r="E128" s="185" t="s">
        <v>181</v>
      </c>
      <c r="F128" s="185" t="s">
        <v>182</v>
      </c>
      <c r="G128" s="183"/>
      <c r="H128" s="183"/>
      <c r="I128" s="186"/>
      <c r="J128" s="170">
        <f>BK128</f>
        <v>0</v>
      </c>
      <c r="K128" s="183"/>
      <c r="L128" s="187"/>
      <c r="M128" s="188"/>
      <c r="N128" s="189"/>
      <c r="O128" s="189"/>
      <c r="P128" s="190">
        <f>P129+P134+P143+P148+P151</f>
        <v>0</v>
      </c>
      <c r="Q128" s="189"/>
      <c r="R128" s="190">
        <f>R129+R134+R143+R148+R151</f>
        <v>8.4145819999999993</v>
      </c>
      <c r="S128" s="189"/>
      <c r="T128" s="191">
        <f>T129+T134+T143+T148+T151</f>
        <v>5.0599999999999996</v>
      </c>
      <c r="AR128" s="192" t="s">
        <v>82</v>
      </c>
      <c r="AT128" s="193" t="s">
        <v>74</v>
      </c>
      <c r="AU128" s="193" t="s">
        <v>75</v>
      </c>
      <c r="AY128" s="192" t="s">
        <v>183</v>
      </c>
      <c r="BK128" s="194">
        <f>BK129+BK134+BK143+BK148+BK151</f>
        <v>0</v>
      </c>
    </row>
    <row r="129" spans="2:65" s="11" customFormat="1" ht="22.9" customHeight="1">
      <c r="B129" s="182"/>
      <c r="C129" s="183"/>
      <c r="D129" s="184" t="s">
        <v>74</v>
      </c>
      <c r="E129" s="195" t="s">
        <v>88</v>
      </c>
      <c r="F129" s="195" t="s">
        <v>325</v>
      </c>
      <c r="G129" s="183"/>
      <c r="H129" s="183"/>
      <c r="I129" s="186"/>
      <c r="J129" s="196">
        <f>BK129</f>
        <v>0</v>
      </c>
      <c r="K129" s="183"/>
      <c r="L129" s="187"/>
      <c r="M129" s="188"/>
      <c r="N129" s="189"/>
      <c r="O129" s="189"/>
      <c r="P129" s="190">
        <f>SUM(P130:P133)</f>
        <v>0</v>
      </c>
      <c r="Q129" s="189"/>
      <c r="R129" s="190">
        <f>SUM(R130:R133)</f>
        <v>3.9001999999999995E-2</v>
      </c>
      <c r="S129" s="189"/>
      <c r="T129" s="191">
        <f>SUM(T130:T133)</f>
        <v>0</v>
      </c>
      <c r="AR129" s="192" t="s">
        <v>82</v>
      </c>
      <c r="AT129" s="193" t="s">
        <v>74</v>
      </c>
      <c r="AU129" s="193" t="s">
        <v>82</v>
      </c>
      <c r="AY129" s="192" t="s">
        <v>183</v>
      </c>
      <c r="BK129" s="194">
        <f>SUM(BK130:BK133)</f>
        <v>0</v>
      </c>
    </row>
    <row r="130" spans="2:65" s="1" customFormat="1" ht="36" customHeight="1">
      <c r="B130" s="32"/>
      <c r="C130" s="197" t="s">
        <v>82</v>
      </c>
      <c r="D130" s="197" t="s">
        <v>185</v>
      </c>
      <c r="E130" s="198" t="s">
        <v>400</v>
      </c>
      <c r="F130" s="199" t="s">
        <v>401</v>
      </c>
      <c r="G130" s="200" t="s">
        <v>402</v>
      </c>
      <c r="H130" s="201">
        <v>625</v>
      </c>
      <c r="I130" s="202"/>
      <c r="J130" s="201">
        <f>ROUND(I130*H130,3)</f>
        <v>0</v>
      </c>
      <c r="K130" s="199" t="s">
        <v>189</v>
      </c>
      <c r="L130" s="36"/>
      <c r="M130" s="203" t="s">
        <v>1</v>
      </c>
      <c r="N130" s="204" t="s">
        <v>41</v>
      </c>
      <c r="O130" s="64"/>
      <c r="P130" s="205">
        <f>O130*H130</f>
        <v>0</v>
      </c>
      <c r="Q130" s="205">
        <v>3.0000000000000001E-5</v>
      </c>
      <c r="R130" s="205">
        <f>Q130*H130</f>
        <v>1.8749999999999999E-2</v>
      </c>
      <c r="S130" s="205">
        <v>0</v>
      </c>
      <c r="T130" s="206">
        <f>S130*H130</f>
        <v>0</v>
      </c>
      <c r="AR130" s="207" t="s">
        <v>190</v>
      </c>
      <c r="AT130" s="207" t="s">
        <v>185</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575</v>
      </c>
    </row>
    <row r="131" spans="2:65" s="12" customFormat="1">
      <c r="B131" s="210"/>
      <c r="C131" s="211"/>
      <c r="D131" s="212" t="s">
        <v>192</v>
      </c>
      <c r="E131" s="213" t="s">
        <v>1</v>
      </c>
      <c r="F131" s="214" t="s">
        <v>576</v>
      </c>
      <c r="G131" s="211"/>
      <c r="H131" s="215">
        <v>625</v>
      </c>
      <c r="I131" s="216"/>
      <c r="J131" s="211"/>
      <c r="K131" s="211"/>
      <c r="L131" s="217"/>
      <c r="M131" s="218"/>
      <c r="N131" s="219"/>
      <c r="O131" s="219"/>
      <c r="P131" s="219"/>
      <c r="Q131" s="219"/>
      <c r="R131" s="219"/>
      <c r="S131" s="219"/>
      <c r="T131" s="220"/>
      <c r="AT131" s="221" t="s">
        <v>192</v>
      </c>
      <c r="AU131" s="221" t="s">
        <v>88</v>
      </c>
      <c r="AV131" s="12" t="s">
        <v>88</v>
      </c>
      <c r="AW131" s="12" t="s">
        <v>31</v>
      </c>
      <c r="AX131" s="12" t="s">
        <v>82</v>
      </c>
      <c r="AY131" s="221" t="s">
        <v>183</v>
      </c>
    </row>
    <row r="132" spans="2:65" s="1" customFormat="1" ht="24" customHeight="1">
      <c r="B132" s="32"/>
      <c r="C132" s="197" t="s">
        <v>88</v>
      </c>
      <c r="D132" s="197" t="s">
        <v>185</v>
      </c>
      <c r="E132" s="198" t="s">
        <v>405</v>
      </c>
      <c r="F132" s="199" t="s">
        <v>406</v>
      </c>
      <c r="G132" s="200" t="s">
        <v>209</v>
      </c>
      <c r="H132" s="201">
        <v>0.02</v>
      </c>
      <c r="I132" s="202"/>
      <c r="J132" s="201">
        <f>ROUND(I132*H132,3)</f>
        <v>0</v>
      </c>
      <c r="K132" s="199" t="s">
        <v>189</v>
      </c>
      <c r="L132" s="36"/>
      <c r="M132" s="203" t="s">
        <v>1</v>
      </c>
      <c r="N132" s="204" t="s">
        <v>41</v>
      </c>
      <c r="O132" s="64"/>
      <c r="P132" s="205">
        <f>O132*H132</f>
        <v>0</v>
      </c>
      <c r="Q132" s="205">
        <v>1.0125999999999999</v>
      </c>
      <c r="R132" s="205">
        <f>Q132*H132</f>
        <v>2.0251999999999999E-2</v>
      </c>
      <c r="S132" s="205">
        <v>0</v>
      </c>
      <c r="T132" s="206">
        <f>S132*H132</f>
        <v>0</v>
      </c>
      <c r="AR132" s="207" t="s">
        <v>190</v>
      </c>
      <c r="AT132" s="207" t="s">
        <v>185</v>
      </c>
      <c r="AU132" s="207" t="s">
        <v>88</v>
      </c>
      <c r="AY132" s="15" t="s">
        <v>183</v>
      </c>
      <c r="BE132" s="208">
        <f>IF(N132="základná",J132,0)</f>
        <v>0</v>
      </c>
      <c r="BF132" s="208">
        <f>IF(N132="znížená",J132,0)</f>
        <v>0</v>
      </c>
      <c r="BG132" s="208">
        <f>IF(N132="zákl. prenesená",J132,0)</f>
        <v>0</v>
      </c>
      <c r="BH132" s="208">
        <f>IF(N132="zníž. prenesená",J132,0)</f>
        <v>0</v>
      </c>
      <c r="BI132" s="208">
        <f>IF(N132="nulová",J132,0)</f>
        <v>0</v>
      </c>
      <c r="BJ132" s="15" t="s">
        <v>88</v>
      </c>
      <c r="BK132" s="209">
        <f>ROUND(I132*H132,3)</f>
        <v>0</v>
      </c>
      <c r="BL132" s="15" t="s">
        <v>190</v>
      </c>
      <c r="BM132" s="207" t="s">
        <v>577</v>
      </c>
    </row>
    <row r="133" spans="2:65" s="12" customFormat="1">
      <c r="B133" s="210"/>
      <c r="C133" s="211"/>
      <c r="D133" s="212" t="s">
        <v>192</v>
      </c>
      <c r="E133" s="213" t="s">
        <v>1</v>
      </c>
      <c r="F133" s="214" t="s">
        <v>578</v>
      </c>
      <c r="G133" s="211"/>
      <c r="H133" s="215">
        <v>0.02</v>
      </c>
      <c r="I133" s="216"/>
      <c r="J133" s="211"/>
      <c r="K133" s="211"/>
      <c r="L133" s="217"/>
      <c r="M133" s="218"/>
      <c r="N133" s="219"/>
      <c r="O133" s="219"/>
      <c r="P133" s="219"/>
      <c r="Q133" s="219"/>
      <c r="R133" s="219"/>
      <c r="S133" s="219"/>
      <c r="T133" s="220"/>
      <c r="AT133" s="221" t="s">
        <v>192</v>
      </c>
      <c r="AU133" s="221" t="s">
        <v>88</v>
      </c>
      <c r="AV133" s="12" t="s">
        <v>88</v>
      </c>
      <c r="AW133" s="12" t="s">
        <v>31</v>
      </c>
      <c r="AX133" s="12" t="s">
        <v>82</v>
      </c>
      <c r="AY133" s="221" t="s">
        <v>183</v>
      </c>
    </row>
    <row r="134" spans="2:65" s="11" customFormat="1" ht="22.9" customHeight="1">
      <c r="B134" s="182"/>
      <c r="C134" s="183"/>
      <c r="D134" s="184" t="s">
        <v>74</v>
      </c>
      <c r="E134" s="195" t="s">
        <v>198</v>
      </c>
      <c r="F134" s="195" t="s">
        <v>338</v>
      </c>
      <c r="G134" s="183"/>
      <c r="H134" s="183"/>
      <c r="I134" s="186"/>
      <c r="J134" s="196">
        <f>BK134</f>
        <v>0</v>
      </c>
      <c r="K134" s="183"/>
      <c r="L134" s="187"/>
      <c r="M134" s="188"/>
      <c r="N134" s="189"/>
      <c r="O134" s="189"/>
      <c r="P134" s="190">
        <f>SUM(P135:P142)</f>
        <v>0</v>
      </c>
      <c r="Q134" s="189"/>
      <c r="R134" s="190">
        <f>SUM(R135:R142)</f>
        <v>5.8225800000000003</v>
      </c>
      <c r="S134" s="189"/>
      <c r="T134" s="191">
        <f>SUM(T135:T142)</f>
        <v>0</v>
      </c>
      <c r="AR134" s="192" t="s">
        <v>82</v>
      </c>
      <c r="AT134" s="193" t="s">
        <v>74</v>
      </c>
      <c r="AU134" s="193" t="s">
        <v>82</v>
      </c>
      <c r="AY134" s="192" t="s">
        <v>183</v>
      </c>
      <c r="BK134" s="194">
        <f>SUM(BK135:BK142)</f>
        <v>0</v>
      </c>
    </row>
    <row r="135" spans="2:65" s="1" customFormat="1" ht="24" customHeight="1">
      <c r="B135" s="32"/>
      <c r="C135" s="197" t="s">
        <v>198</v>
      </c>
      <c r="D135" s="197" t="s">
        <v>185</v>
      </c>
      <c r="E135" s="198" t="s">
        <v>347</v>
      </c>
      <c r="F135" s="199" t="s">
        <v>348</v>
      </c>
      <c r="G135" s="200" t="s">
        <v>188</v>
      </c>
      <c r="H135" s="201">
        <v>2.4</v>
      </c>
      <c r="I135" s="202"/>
      <c r="J135" s="201">
        <f>ROUND(I135*H135,3)</f>
        <v>0</v>
      </c>
      <c r="K135" s="199" t="s">
        <v>189</v>
      </c>
      <c r="L135" s="36"/>
      <c r="M135" s="203" t="s">
        <v>1</v>
      </c>
      <c r="N135" s="204" t="s">
        <v>41</v>
      </c>
      <c r="O135" s="64"/>
      <c r="P135" s="205">
        <f>O135*H135</f>
        <v>0</v>
      </c>
      <c r="Q135" s="205">
        <v>2.3254700000000001</v>
      </c>
      <c r="R135" s="205">
        <f>Q135*H135</f>
        <v>5.5811280000000005</v>
      </c>
      <c r="S135" s="205">
        <v>0</v>
      </c>
      <c r="T135" s="206">
        <f>S135*H135</f>
        <v>0</v>
      </c>
      <c r="AR135" s="207" t="s">
        <v>190</v>
      </c>
      <c r="AT135" s="207" t="s">
        <v>185</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579</v>
      </c>
    </row>
    <row r="136" spans="2:65" s="12" customFormat="1">
      <c r="B136" s="210"/>
      <c r="C136" s="211"/>
      <c r="D136" s="212" t="s">
        <v>192</v>
      </c>
      <c r="E136" s="213" t="s">
        <v>1</v>
      </c>
      <c r="F136" s="214" t="s">
        <v>580</v>
      </c>
      <c r="G136" s="211"/>
      <c r="H136" s="215">
        <v>2.4</v>
      </c>
      <c r="I136" s="216"/>
      <c r="J136" s="211"/>
      <c r="K136" s="211"/>
      <c r="L136" s="217"/>
      <c r="M136" s="218"/>
      <c r="N136" s="219"/>
      <c r="O136" s="219"/>
      <c r="P136" s="219"/>
      <c r="Q136" s="219"/>
      <c r="R136" s="219"/>
      <c r="S136" s="219"/>
      <c r="T136" s="220"/>
      <c r="AT136" s="221" t="s">
        <v>192</v>
      </c>
      <c r="AU136" s="221" t="s">
        <v>88</v>
      </c>
      <c r="AV136" s="12" t="s">
        <v>88</v>
      </c>
      <c r="AW136" s="12" t="s">
        <v>31</v>
      </c>
      <c r="AX136" s="12" t="s">
        <v>82</v>
      </c>
      <c r="AY136" s="221" t="s">
        <v>183</v>
      </c>
    </row>
    <row r="137" spans="2:65" s="1" customFormat="1" ht="72" customHeight="1">
      <c r="B137" s="32"/>
      <c r="C137" s="197" t="s">
        <v>190</v>
      </c>
      <c r="D137" s="197" t="s">
        <v>185</v>
      </c>
      <c r="E137" s="198" t="s">
        <v>352</v>
      </c>
      <c r="F137" s="199" t="s">
        <v>353</v>
      </c>
      <c r="G137" s="200" t="s">
        <v>240</v>
      </c>
      <c r="H137" s="201">
        <v>11.5</v>
      </c>
      <c r="I137" s="202"/>
      <c r="J137" s="201">
        <f>ROUND(I137*H137,3)</f>
        <v>0</v>
      </c>
      <c r="K137" s="199" t="s">
        <v>189</v>
      </c>
      <c r="L137" s="36"/>
      <c r="M137" s="203" t="s">
        <v>1</v>
      </c>
      <c r="N137" s="204" t="s">
        <v>41</v>
      </c>
      <c r="O137" s="64"/>
      <c r="P137" s="205">
        <f>O137*H137</f>
        <v>0</v>
      </c>
      <c r="Q137" s="205">
        <v>3.3400000000000001E-3</v>
      </c>
      <c r="R137" s="205">
        <f>Q137*H137</f>
        <v>3.841E-2</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581</v>
      </c>
    </row>
    <row r="138" spans="2:65" s="12" customFormat="1">
      <c r="B138" s="210"/>
      <c r="C138" s="211"/>
      <c r="D138" s="212" t="s">
        <v>192</v>
      </c>
      <c r="E138" s="213" t="s">
        <v>1</v>
      </c>
      <c r="F138" s="214" t="s">
        <v>582</v>
      </c>
      <c r="G138" s="211"/>
      <c r="H138" s="215">
        <v>11.5</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 customFormat="1" ht="72" customHeight="1">
      <c r="B139" s="32"/>
      <c r="C139" s="197" t="s">
        <v>214</v>
      </c>
      <c r="D139" s="197" t="s">
        <v>185</v>
      </c>
      <c r="E139" s="198" t="s">
        <v>358</v>
      </c>
      <c r="F139" s="199" t="s">
        <v>359</v>
      </c>
      <c r="G139" s="200" t="s">
        <v>240</v>
      </c>
      <c r="H139" s="201">
        <v>11.5</v>
      </c>
      <c r="I139" s="202"/>
      <c r="J139" s="201">
        <f>ROUND(I139*H139,3)</f>
        <v>0</v>
      </c>
      <c r="K139" s="199" t="s">
        <v>189</v>
      </c>
      <c r="L139" s="36"/>
      <c r="M139" s="203" t="s">
        <v>1</v>
      </c>
      <c r="N139" s="204" t="s">
        <v>41</v>
      </c>
      <c r="O139" s="64"/>
      <c r="P139" s="205">
        <f>O139*H139</f>
        <v>0</v>
      </c>
      <c r="Q139" s="205">
        <v>0</v>
      </c>
      <c r="R139" s="205">
        <f>Q139*H139</f>
        <v>0</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583</v>
      </c>
    </row>
    <row r="140" spans="2:65" s="12" customFormat="1">
      <c r="B140" s="210"/>
      <c r="C140" s="211"/>
      <c r="D140" s="212" t="s">
        <v>192</v>
      </c>
      <c r="E140" s="213" t="s">
        <v>1</v>
      </c>
      <c r="F140" s="214" t="s">
        <v>584</v>
      </c>
      <c r="G140" s="211"/>
      <c r="H140" s="215">
        <v>11.5</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36" customHeight="1">
      <c r="B141" s="32"/>
      <c r="C141" s="197" t="s">
        <v>219</v>
      </c>
      <c r="D141" s="197" t="s">
        <v>185</v>
      </c>
      <c r="E141" s="198" t="s">
        <v>415</v>
      </c>
      <c r="F141" s="199" t="s">
        <v>416</v>
      </c>
      <c r="G141" s="200" t="s">
        <v>209</v>
      </c>
      <c r="H141" s="201">
        <v>0.2</v>
      </c>
      <c r="I141" s="202"/>
      <c r="J141" s="201">
        <f>ROUND(I141*H141,3)</f>
        <v>0</v>
      </c>
      <c r="K141" s="199" t="s">
        <v>189</v>
      </c>
      <c r="L141" s="36"/>
      <c r="M141" s="203" t="s">
        <v>1</v>
      </c>
      <c r="N141" s="204" t="s">
        <v>41</v>
      </c>
      <c r="O141" s="64"/>
      <c r="P141" s="205">
        <f>O141*H141</f>
        <v>0</v>
      </c>
      <c r="Q141" s="205">
        <v>1.0152099999999999</v>
      </c>
      <c r="R141" s="205">
        <f>Q141*H141</f>
        <v>0.203042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585</v>
      </c>
    </row>
    <row r="142" spans="2:65" s="12" customFormat="1">
      <c r="B142" s="210"/>
      <c r="C142" s="211"/>
      <c r="D142" s="212" t="s">
        <v>192</v>
      </c>
      <c r="E142" s="213" t="s">
        <v>1</v>
      </c>
      <c r="F142" s="214" t="s">
        <v>418</v>
      </c>
      <c r="G142" s="211"/>
      <c r="H142" s="215">
        <v>0.2</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190</v>
      </c>
      <c r="F143" s="195" t="s">
        <v>419</v>
      </c>
      <c r="G143" s="183"/>
      <c r="H143" s="183"/>
      <c r="I143" s="186"/>
      <c r="J143" s="196">
        <f>BK143</f>
        <v>0</v>
      </c>
      <c r="K143" s="183"/>
      <c r="L143" s="187"/>
      <c r="M143" s="188"/>
      <c r="N143" s="189"/>
      <c r="O143" s="189"/>
      <c r="P143" s="190">
        <f>SUM(P144:P147)</f>
        <v>0</v>
      </c>
      <c r="Q143" s="189"/>
      <c r="R143" s="190">
        <f>SUM(R144:R147)</f>
        <v>2.5529999999999999</v>
      </c>
      <c r="S143" s="189"/>
      <c r="T143" s="191">
        <f>SUM(T144:T147)</f>
        <v>0</v>
      </c>
      <c r="AR143" s="192" t="s">
        <v>82</v>
      </c>
      <c r="AT143" s="193" t="s">
        <v>74</v>
      </c>
      <c r="AU143" s="193" t="s">
        <v>82</v>
      </c>
      <c r="AY143" s="192" t="s">
        <v>183</v>
      </c>
      <c r="BK143" s="194">
        <f>SUM(BK144:BK147)</f>
        <v>0</v>
      </c>
    </row>
    <row r="144" spans="2:65" s="1" customFormat="1" ht="24" customHeight="1">
      <c r="B144" s="32"/>
      <c r="C144" s="197" t="s">
        <v>225</v>
      </c>
      <c r="D144" s="197" t="s">
        <v>185</v>
      </c>
      <c r="E144" s="198" t="s">
        <v>420</v>
      </c>
      <c r="F144" s="199" t="s">
        <v>421</v>
      </c>
      <c r="G144" s="200" t="s">
        <v>275</v>
      </c>
      <c r="H144" s="201">
        <v>60</v>
      </c>
      <c r="I144" s="202"/>
      <c r="J144" s="201">
        <f>ROUND(I144*H144,3)</f>
        <v>0</v>
      </c>
      <c r="K144" s="199" t="s">
        <v>189</v>
      </c>
      <c r="L144" s="36"/>
      <c r="M144" s="203" t="s">
        <v>1</v>
      </c>
      <c r="N144" s="204" t="s">
        <v>41</v>
      </c>
      <c r="O144" s="64"/>
      <c r="P144" s="205">
        <f>O144*H144</f>
        <v>0</v>
      </c>
      <c r="Q144" s="205">
        <v>0</v>
      </c>
      <c r="R144" s="205">
        <f>Q144*H144</f>
        <v>0</v>
      </c>
      <c r="S144" s="205">
        <v>0</v>
      </c>
      <c r="T144" s="206">
        <f>S144*H144</f>
        <v>0</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586</v>
      </c>
    </row>
    <row r="145" spans="2:65" s="12" customFormat="1">
      <c r="B145" s="210"/>
      <c r="C145" s="211"/>
      <c r="D145" s="212" t="s">
        <v>192</v>
      </c>
      <c r="E145" s="213" t="s">
        <v>1</v>
      </c>
      <c r="F145" s="214" t="s">
        <v>587</v>
      </c>
      <c r="G145" s="211"/>
      <c r="H145" s="215">
        <v>60</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5" s="1" customFormat="1" ht="16.5" customHeight="1">
      <c r="B146" s="32"/>
      <c r="C146" s="233" t="s">
        <v>210</v>
      </c>
      <c r="D146" s="233" t="s">
        <v>206</v>
      </c>
      <c r="E146" s="234" t="s">
        <v>424</v>
      </c>
      <c r="F146" s="235" t="s">
        <v>425</v>
      </c>
      <c r="G146" s="236" t="s">
        <v>275</v>
      </c>
      <c r="H146" s="237">
        <v>60</v>
      </c>
      <c r="I146" s="238"/>
      <c r="J146" s="237">
        <f>ROUND(I146*H146,3)</f>
        <v>0</v>
      </c>
      <c r="K146" s="235" t="s">
        <v>1</v>
      </c>
      <c r="L146" s="239"/>
      <c r="M146" s="240" t="s">
        <v>1</v>
      </c>
      <c r="N146" s="241" t="s">
        <v>41</v>
      </c>
      <c r="O146" s="64"/>
      <c r="P146" s="205">
        <f>O146*H146</f>
        <v>0</v>
      </c>
      <c r="Q146" s="205">
        <v>4.2549999999999998E-2</v>
      </c>
      <c r="R146" s="205">
        <f>Q146*H146</f>
        <v>2.5529999999999999</v>
      </c>
      <c r="S146" s="205">
        <v>0</v>
      </c>
      <c r="T146" s="206">
        <f>S146*H146</f>
        <v>0</v>
      </c>
      <c r="AR146" s="207" t="s">
        <v>210</v>
      </c>
      <c r="AT146" s="207" t="s">
        <v>206</v>
      </c>
      <c r="AU146" s="207" t="s">
        <v>88</v>
      </c>
      <c r="AY146" s="15" t="s">
        <v>183</v>
      </c>
      <c r="BE146" s="208">
        <f>IF(N146="základná",J146,0)</f>
        <v>0</v>
      </c>
      <c r="BF146" s="208">
        <f>IF(N146="znížená",J146,0)</f>
        <v>0</v>
      </c>
      <c r="BG146" s="208">
        <f>IF(N146="zákl. prenesená",J146,0)</f>
        <v>0</v>
      </c>
      <c r="BH146" s="208">
        <f>IF(N146="zníž. prenesená",J146,0)</f>
        <v>0</v>
      </c>
      <c r="BI146" s="208">
        <f>IF(N146="nulová",J146,0)</f>
        <v>0</v>
      </c>
      <c r="BJ146" s="15" t="s">
        <v>88</v>
      </c>
      <c r="BK146" s="209">
        <f>ROUND(I146*H146,3)</f>
        <v>0</v>
      </c>
      <c r="BL146" s="15" t="s">
        <v>190</v>
      </c>
      <c r="BM146" s="207" t="s">
        <v>588</v>
      </c>
    </row>
    <row r="147" spans="2:65" s="12" customFormat="1">
      <c r="B147" s="210"/>
      <c r="C147" s="211"/>
      <c r="D147" s="212" t="s">
        <v>192</v>
      </c>
      <c r="E147" s="213" t="s">
        <v>1</v>
      </c>
      <c r="F147" s="214" t="s">
        <v>589</v>
      </c>
      <c r="G147" s="211"/>
      <c r="H147" s="215">
        <v>60</v>
      </c>
      <c r="I147" s="216"/>
      <c r="J147" s="211"/>
      <c r="K147" s="211"/>
      <c r="L147" s="217"/>
      <c r="M147" s="218"/>
      <c r="N147" s="219"/>
      <c r="O147" s="219"/>
      <c r="P147" s="219"/>
      <c r="Q147" s="219"/>
      <c r="R147" s="219"/>
      <c r="S147" s="219"/>
      <c r="T147" s="220"/>
      <c r="AT147" s="221" t="s">
        <v>192</v>
      </c>
      <c r="AU147" s="221" t="s">
        <v>88</v>
      </c>
      <c r="AV147" s="12" t="s">
        <v>88</v>
      </c>
      <c r="AW147" s="12" t="s">
        <v>31</v>
      </c>
      <c r="AX147" s="12" t="s">
        <v>82</v>
      </c>
      <c r="AY147" s="221" t="s">
        <v>183</v>
      </c>
    </row>
    <row r="148" spans="2:65" s="11" customFormat="1" ht="22.9" customHeight="1">
      <c r="B148" s="182"/>
      <c r="C148" s="183"/>
      <c r="D148" s="184" t="s">
        <v>74</v>
      </c>
      <c r="E148" s="195" t="s">
        <v>237</v>
      </c>
      <c r="F148" s="195" t="s">
        <v>298</v>
      </c>
      <c r="G148" s="183"/>
      <c r="H148" s="183"/>
      <c r="I148" s="186"/>
      <c r="J148" s="196">
        <f>BK148</f>
        <v>0</v>
      </c>
      <c r="K148" s="183"/>
      <c r="L148" s="187"/>
      <c r="M148" s="188"/>
      <c r="N148" s="189"/>
      <c r="O148" s="189"/>
      <c r="P148" s="190">
        <f>SUM(P149:P150)</f>
        <v>0</v>
      </c>
      <c r="Q148" s="189"/>
      <c r="R148" s="190">
        <f>SUM(R149:R150)</f>
        <v>0</v>
      </c>
      <c r="S148" s="189"/>
      <c r="T148" s="191">
        <f>SUM(T149:T150)</f>
        <v>5.0599999999999996</v>
      </c>
      <c r="AR148" s="192" t="s">
        <v>82</v>
      </c>
      <c r="AT148" s="193" t="s">
        <v>74</v>
      </c>
      <c r="AU148" s="193" t="s">
        <v>82</v>
      </c>
      <c r="AY148" s="192" t="s">
        <v>183</v>
      </c>
      <c r="BK148" s="194">
        <f>SUM(BK149:BK150)</f>
        <v>0</v>
      </c>
    </row>
    <row r="149" spans="2:65" s="1" customFormat="1" ht="36" customHeight="1">
      <c r="B149" s="32"/>
      <c r="C149" s="197" t="s">
        <v>237</v>
      </c>
      <c r="D149" s="197" t="s">
        <v>185</v>
      </c>
      <c r="E149" s="198" t="s">
        <v>394</v>
      </c>
      <c r="F149" s="199" t="s">
        <v>395</v>
      </c>
      <c r="G149" s="200" t="s">
        <v>188</v>
      </c>
      <c r="H149" s="201">
        <v>2.2999999999999998</v>
      </c>
      <c r="I149" s="202"/>
      <c r="J149" s="201">
        <f>ROUND(I149*H149,3)</f>
        <v>0</v>
      </c>
      <c r="K149" s="199" t="s">
        <v>189</v>
      </c>
      <c r="L149" s="36"/>
      <c r="M149" s="203" t="s">
        <v>1</v>
      </c>
      <c r="N149" s="204" t="s">
        <v>41</v>
      </c>
      <c r="O149" s="64"/>
      <c r="P149" s="205">
        <f>O149*H149</f>
        <v>0</v>
      </c>
      <c r="Q149" s="205">
        <v>0</v>
      </c>
      <c r="R149" s="205">
        <f>Q149*H149</f>
        <v>0</v>
      </c>
      <c r="S149" s="205">
        <v>2.2000000000000002</v>
      </c>
      <c r="T149" s="206">
        <f>S149*H149</f>
        <v>5.0599999999999996</v>
      </c>
      <c r="AR149" s="207" t="s">
        <v>190</v>
      </c>
      <c r="AT149" s="207" t="s">
        <v>185</v>
      </c>
      <c r="AU149" s="207" t="s">
        <v>88</v>
      </c>
      <c r="AY149" s="15" t="s">
        <v>183</v>
      </c>
      <c r="BE149" s="208">
        <f>IF(N149="základná",J149,0)</f>
        <v>0</v>
      </c>
      <c r="BF149" s="208">
        <f>IF(N149="znížená",J149,0)</f>
        <v>0</v>
      </c>
      <c r="BG149" s="208">
        <f>IF(N149="zákl. prenesená",J149,0)</f>
        <v>0</v>
      </c>
      <c r="BH149" s="208">
        <f>IF(N149="zníž. prenesená",J149,0)</f>
        <v>0</v>
      </c>
      <c r="BI149" s="208">
        <f>IF(N149="nulová",J149,0)</f>
        <v>0</v>
      </c>
      <c r="BJ149" s="15" t="s">
        <v>88</v>
      </c>
      <c r="BK149" s="209">
        <f>ROUND(I149*H149,3)</f>
        <v>0</v>
      </c>
      <c r="BL149" s="15" t="s">
        <v>190</v>
      </c>
      <c r="BM149" s="207" t="s">
        <v>590</v>
      </c>
    </row>
    <row r="150" spans="2:65" s="12" customFormat="1">
      <c r="B150" s="210"/>
      <c r="C150" s="211"/>
      <c r="D150" s="212" t="s">
        <v>192</v>
      </c>
      <c r="E150" s="213" t="s">
        <v>1</v>
      </c>
      <c r="F150" s="214" t="s">
        <v>591</v>
      </c>
      <c r="G150" s="211"/>
      <c r="H150" s="215">
        <v>2.2999999999999998</v>
      </c>
      <c r="I150" s="216"/>
      <c r="J150" s="211"/>
      <c r="K150" s="211"/>
      <c r="L150" s="217"/>
      <c r="M150" s="218"/>
      <c r="N150" s="219"/>
      <c r="O150" s="219"/>
      <c r="P150" s="219"/>
      <c r="Q150" s="219"/>
      <c r="R150" s="219"/>
      <c r="S150" s="219"/>
      <c r="T150" s="220"/>
      <c r="AT150" s="221" t="s">
        <v>192</v>
      </c>
      <c r="AU150" s="221" t="s">
        <v>88</v>
      </c>
      <c r="AV150" s="12" t="s">
        <v>88</v>
      </c>
      <c r="AW150" s="12" t="s">
        <v>31</v>
      </c>
      <c r="AX150" s="12" t="s">
        <v>82</v>
      </c>
      <c r="AY150" s="221" t="s">
        <v>183</v>
      </c>
    </row>
    <row r="151" spans="2:65" s="11" customFormat="1" ht="22.9" customHeight="1">
      <c r="B151" s="182"/>
      <c r="C151" s="183"/>
      <c r="D151" s="184" t="s">
        <v>74</v>
      </c>
      <c r="E151" s="195" t="s">
        <v>377</v>
      </c>
      <c r="F151" s="195" t="s">
        <v>378</v>
      </c>
      <c r="G151" s="183"/>
      <c r="H151" s="183"/>
      <c r="I151" s="186"/>
      <c r="J151" s="196">
        <f>BK151</f>
        <v>0</v>
      </c>
      <c r="K151" s="183"/>
      <c r="L151" s="187"/>
      <c r="M151" s="188"/>
      <c r="N151" s="189"/>
      <c r="O151" s="189"/>
      <c r="P151" s="190">
        <f>P152</f>
        <v>0</v>
      </c>
      <c r="Q151" s="189"/>
      <c r="R151" s="190">
        <f>R152</f>
        <v>0</v>
      </c>
      <c r="S151" s="189"/>
      <c r="T151" s="191">
        <f>T152</f>
        <v>0</v>
      </c>
      <c r="AR151" s="192" t="s">
        <v>82</v>
      </c>
      <c r="AT151" s="193" t="s">
        <v>74</v>
      </c>
      <c r="AU151" s="193" t="s">
        <v>82</v>
      </c>
      <c r="AY151" s="192" t="s">
        <v>183</v>
      </c>
      <c r="BK151" s="194">
        <f>BK152</f>
        <v>0</v>
      </c>
    </row>
    <row r="152" spans="2:65" s="1" customFormat="1" ht="36" customHeight="1">
      <c r="B152" s="32"/>
      <c r="C152" s="197" t="s">
        <v>243</v>
      </c>
      <c r="D152" s="197" t="s">
        <v>185</v>
      </c>
      <c r="E152" s="198" t="s">
        <v>430</v>
      </c>
      <c r="F152" s="199" t="s">
        <v>431</v>
      </c>
      <c r="G152" s="200" t="s">
        <v>209</v>
      </c>
      <c r="H152" s="201">
        <v>8.4149999999999991</v>
      </c>
      <c r="I152" s="202"/>
      <c r="J152" s="201">
        <f>ROUND(I152*H152,3)</f>
        <v>0</v>
      </c>
      <c r="K152" s="199" t="s">
        <v>189</v>
      </c>
      <c r="L152" s="36"/>
      <c r="M152" s="203" t="s">
        <v>1</v>
      </c>
      <c r="N152" s="204" t="s">
        <v>41</v>
      </c>
      <c r="O152" s="64"/>
      <c r="P152" s="205">
        <f>O152*H152</f>
        <v>0</v>
      </c>
      <c r="Q152" s="205">
        <v>0</v>
      </c>
      <c r="R152" s="205">
        <f>Q152*H152</f>
        <v>0</v>
      </c>
      <c r="S152" s="205">
        <v>0</v>
      </c>
      <c r="T152" s="206">
        <f>S152*H152</f>
        <v>0</v>
      </c>
      <c r="AR152" s="207" t="s">
        <v>190</v>
      </c>
      <c r="AT152" s="207" t="s">
        <v>185</v>
      </c>
      <c r="AU152" s="207" t="s">
        <v>88</v>
      </c>
      <c r="AY152" s="15" t="s">
        <v>183</v>
      </c>
      <c r="BE152" s="208">
        <f>IF(N152="základná",J152,0)</f>
        <v>0</v>
      </c>
      <c r="BF152" s="208">
        <f>IF(N152="znížená",J152,0)</f>
        <v>0</v>
      </c>
      <c r="BG152" s="208">
        <f>IF(N152="zákl. prenesená",J152,0)</f>
        <v>0</v>
      </c>
      <c r="BH152" s="208">
        <f>IF(N152="zníž. prenesená",J152,0)</f>
        <v>0</v>
      </c>
      <c r="BI152" s="208">
        <f>IF(N152="nulová",J152,0)</f>
        <v>0</v>
      </c>
      <c r="BJ152" s="15" t="s">
        <v>88</v>
      </c>
      <c r="BK152" s="209">
        <f>ROUND(I152*H152,3)</f>
        <v>0</v>
      </c>
      <c r="BL152" s="15" t="s">
        <v>190</v>
      </c>
      <c r="BM152" s="207" t="s">
        <v>592</v>
      </c>
    </row>
    <row r="153" spans="2:65" s="1" customFormat="1" ht="49.9" customHeight="1">
      <c r="B153" s="32"/>
      <c r="C153" s="33"/>
      <c r="D153" s="33"/>
      <c r="E153" s="185" t="s">
        <v>262</v>
      </c>
      <c r="F153" s="185" t="s">
        <v>263</v>
      </c>
      <c r="G153" s="33"/>
      <c r="H153" s="33"/>
      <c r="I153" s="115"/>
      <c r="J153" s="170">
        <f>BK153</f>
        <v>0</v>
      </c>
      <c r="K153" s="33"/>
      <c r="L153" s="36"/>
      <c r="M153" s="242"/>
      <c r="N153" s="64"/>
      <c r="O153" s="64"/>
      <c r="P153" s="64"/>
      <c r="Q153" s="64"/>
      <c r="R153" s="64"/>
      <c r="S153" s="64"/>
      <c r="T153" s="65"/>
      <c r="AT153" s="15" t="s">
        <v>74</v>
      </c>
      <c r="AU153" s="15" t="s">
        <v>75</v>
      </c>
      <c r="AY153" s="15" t="s">
        <v>264</v>
      </c>
      <c r="BK153" s="209">
        <f>SUM(BK154:BK156)</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64"/>
      <c r="P155" s="64"/>
      <c r="Q155" s="64"/>
      <c r="R155" s="64"/>
      <c r="S155" s="64"/>
      <c r="T155" s="65"/>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16.350000000000001" customHeight="1">
      <c r="B156" s="32"/>
      <c r="C156" s="243" t="s">
        <v>1</v>
      </c>
      <c r="D156" s="243" t="s">
        <v>185</v>
      </c>
      <c r="E156" s="244" t="s">
        <v>1</v>
      </c>
      <c r="F156" s="245" t="s">
        <v>1</v>
      </c>
      <c r="G156" s="246" t="s">
        <v>1</v>
      </c>
      <c r="H156" s="247"/>
      <c r="I156" s="247"/>
      <c r="J156" s="248">
        <f>BK156</f>
        <v>0</v>
      </c>
      <c r="K156" s="249"/>
      <c r="L156" s="36"/>
      <c r="M156" s="250" t="s">
        <v>1</v>
      </c>
      <c r="N156" s="251" t="s">
        <v>41</v>
      </c>
      <c r="O156" s="252"/>
      <c r="P156" s="252"/>
      <c r="Q156" s="252"/>
      <c r="R156" s="252"/>
      <c r="S156" s="252"/>
      <c r="T156" s="253"/>
      <c r="AT156" s="15" t="s">
        <v>264</v>
      </c>
      <c r="AU156" s="15" t="s">
        <v>82</v>
      </c>
      <c r="AY156" s="15" t="s">
        <v>264</v>
      </c>
      <c r="BE156" s="208">
        <f>IF(N156="základná",J156,0)</f>
        <v>0</v>
      </c>
      <c r="BF156" s="208">
        <f>IF(N156="znížená",J156,0)</f>
        <v>0</v>
      </c>
      <c r="BG156" s="208">
        <f>IF(N156="zákl. prenesená",J156,0)</f>
        <v>0</v>
      </c>
      <c r="BH156" s="208">
        <f>IF(N156="zníž. prenesená",J156,0)</f>
        <v>0</v>
      </c>
      <c r="BI156" s="208">
        <f>IF(N156="nulová",J156,0)</f>
        <v>0</v>
      </c>
      <c r="BJ156" s="15" t="s">
        <v>88</v>
      </c>
      <c r="BK156" s="209">
        <f>I156*H156</f>
        <v>0</v>
      </c>
    </row>
    <row r="157" spans="2:65" s="1" customFormat="1" ht="6.95" customHeight="1">
      <c r="B157" s="47"/>
      <c r="C157" s="48"/>
      <c r="D157" s="48"/>
      <c r="E157" s="48"/>
      <c r="F157" s="48"/>
      <c r="G157" s="48"/>
      <c r="H157" s="48"/>
      <c r="I157" s="146"/>
      <c r="J157" s="48"/>
      <c r="K157" s="48"/>
      <c r="L157" s="36"/>
    </row>
  </sheetData>
  <sheetProtection algorithmName="SHA-512" hashValue="nPlutQ0M8qqj+cwx19mcEzMMPFzJCQtLCCfwANoxoYMdDuXijUNjU9K9t8TLj3DP1IPhAYee2soVgueaMgt2cA==" saltValue="lpzfx4D1WRnCnWK9iEdplqRQ4ytLZSFL1zae/O+BqmI8eCuJYcFxHzemTG/awuvVWqX5BevHR+N+PgxqEGI1CA==" spinCount="100000" sheet="1" objects="1" scenarios="1" formatColumns="0" formatRows="0" autoFilter="0"/>
  <autoFilter ref="C126:K156"/>
  <mergeCells count="12">
    <mergeCell ref="E119:H119"/>
    <mergeCell ref="L2:V2"/>
    <mergeCell ref="E85:H85"/>
    <mergeCell ref="E87:H87"/>
    <mergeCell ref="E89:H89"/>
    <mergeCell ref="E115:H115"/>
    <mergeCell ref="E117:H117"/>
    <mergeCell ref="E7:H7"/>
    <mergeCell ref="E9:H9"/>
    <mergeCell ref="E11:H11"/>
    <mergeCell ref="E20:H20"/>
    <mergeCell ref="E29:H29"/>
  </mergeCells>
  <dataValidations count="2">
    <dataValidation type="list" allowBlank="1" showInputMessage="1" showErrorMessage="1" error="Povolené sú hodnoty K, M." sqref="D154:D157">
      <formula1>"K, M"</formula1>
    </dataValidation>
    <dataValidation type="list" allowBlank="1" showInputMessage="1" showErrorMessage="1" error="Povolené sú hodnoty základná, znížená, nulová." sqref="N154:N157">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6"/>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127</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593</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ROUND(J126,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ROUND((ROUND((SUM(BE126:BE151)),  2) + SUM(BE153:BE155)), 2)</f>
        <v>0</v>
      </c>
      <c r="I35" s="127">
        <v>0.2</v>
      </c>
      <c r="J35" s="126">
        <f>ROUND((ROUND(((SUM(BE126:BE151))*I35),  2) + (SUM(BE153:BE155)*I35)), 2)</f>
        <v>0</v>
      </c>
      <c r="L35" s="36"/>
    </row>
    <row r="36" spans="2:12" s="1" customFormat="1" ht="14.45" customHeight="1">
      <c r="B36" s="36"/>
      <c r="E36" s="114" t="s">
        <v>41</v>
      </c>
      <c r="F36" s="126">
        <f>ROUND((ROUND((SUM(BF126:BF151)),  2) + SUM(BF153:BF155)), 2)</f>
        <v>0</v>
      </c>
      <c r="I36" s="127">
        <v>0.2</v>
      </c>
      <c r="J36" s="126">
        <f>ROUND((ROUND(((SUM(BF126:BF151))*I36),  2) + (SUM(BF153:BF155)*I36)), 2)</f>
        <v>0</v>
      </c>
      <c r="L36" s="36"/>
    </row>
    <row r="37" spans="2:12" s="1" customFormat="1" ht="14.45" hidden="1" customHeight="1">
      <c r="B37" s="36"/>
      <c r="E37" s="114" t="s">
        <v>42</v>
      </c>
      <c r="F37" s="126">
        <f>ROUND((ROUND((SUM(BG126:BG151)),  2) + SUM(BG153:BG155)), 2)</f>
        <v>0</v>
      </c>
      <c r="I37" s="127">
        <v>0.2</v>
      </c>
      <c r="J37" s="126">
        <f>0</f>
        <v>0</v>
      </c>
      <c r="L37" s="36"/>
    </row>
    <row r="38" spans="2:12" s="1" customFormat="1" ht="14.45" hidden="1" customHeight="1">
      <c r="B38" s="36"/>
      <c r="E38" s="114" t="s">
        <v>43</v>
      </c>
      <c r="F38" s="126">
        <f>ROUND((ROUND((SUM(BH126:BH151)),  2) + SUM(BH153:BH155)), 2)</f>
        <v>0</v>
      </c>
      <c r="I38" s="127">
        <v>0.2</v>
      </c>
      <c r="J38" s="126">
        <f>0</f>
        <v>0</v>
      </c>
      <c r="L38" s="36"/>
    </row>
    <row r="39" spans="2:12" s="1" customFormat="1" ht="14.45" hidden="1" customHeight="1">
      <c r="B39" s="36"/>
      <c r="E39" s="114" t="s">
        <v>44</v>
      </c>
      <c r="F39" s="126">
        <f>ROUND((ROUND((SUM(BI126:BI151)),  2) + SUM(BI153:BI155)),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2019-05.2.6 - Rybník č. 2 Bezpečnostný priepad</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J126</f>
        <v>0</v>
      </c>
      <c r="K98" s="33"/>
      <c r="L98" s="36"/>
      <c r="AU98" s="15" t="s">
        <v>164</v>
      </c>
    </row>
    <row r="99" spans="2:47" s="8" customFormat="1" ht="24.95" customHeight="1">
      <c r="B99" s="155"/>
      <c r="C99" s="156"/>
      <c r="D99" s="157" t="s">
        <v>165</v>
      </c>
      <c r="E99" s="158"/>
      <c r="F99" s="158"/>
      <c r="G99" s="158"/>
      <c r="H99" s="158"/>
      <c r="I99" s="159"/>
      <c r="J99" s="160">
        <f>J127</f>
        <v>0</v>
      </c>
      <c r="K99" s="156"/>
      <c r="L99" s="161"/>
    </row>
    <row r="100" spans="2:47" s="9" customFormat="1" ht="19.899999999999999" customHeight="1">
      <c r="B100" s="162"/>
      <c r="C100" s="97"/>
      <c r="D100" s="163" t="s">
        <v>166</v>
      </c>
      <c r="E100" s="164"/>
      <c r="F100" s="164"/>
      <c r="G100" s="164"/>
      <c r="H100" s="164"/>
      <c r="I100" s="165"/>
      <c r="J100" s="166">
        <f>J128</f>
        <v>0</v>
      </c>
      <c r="K100" s="97"/>
      <c r="L100" s="167"/>
    </row>
    <row r="101" spans="2:47" s="9" customFormat="1" ht="19.899999999999999" customHeight="1">
      <c r="B101" s="162"/>
      <c r="C101" s="97"/>
      <c r="D101" s="163" t="s">
        <v>304</v>
      </c>
      <c r="E101" s="164"/>
      <c r="F101" s="164"/>
      <c r="G101" s="164"/>
      <c r="H101" s="164"/>
      <c r="I101" s="165"/>
      <c r="J101" s="166">
        <f>J135</f>
        <v>0</v>
      </c>
      <c r="K101" s="97"/>
      <c r="L101" s="167"/>
    </row>
    <row r="102" spans="2:47" s="9" customFormat="1" ht="19.899999999999999" customHeight="1">
      <c r="B102" s="162"/>
      <c r="C102" s="97"/>
      <c r="D102" s="163" t="s">
        <v>305</v>
      </c>
      <c r="E102" s="164"/>
      <c r="F102" s="164"/>
      <c r="G102" s="164"/>
      <c r="H102" s="164"/>
      <c r="I102" s="165"/>
      <c r="J102" s="166">
        <f>J138</f>
        <v>0</v>
      </c>
      <c r="K102" s="97"/>
      <c r="L102" s="167"/>
    </row>
    <row r="103" spans="2:47" s="9" customFormat="1" ht="19.899999999999999" customHeight="1">
      <c r="B103" s="162"/>
      <c r="C103" s="97"/>
      <c r="D103" s="163" t="s">
        <v>267</v>
      </c>
      <c r="E103" s="164"/>
      <c r="F103" s="164"/>
      <c r="G103" s="164"/>
      <c r="H103" s="164"/>
      <c r="I103" s="165"/>
      <c r="J103" s="166">
        <f>J147</f>
        <v>0</v>
      </c>
      <c r="K103" s="97"/>
      <c r="L103" s="167"/>
    </row>
    <row r="104" spans="2:47" s="8" customFormat="1" ht="21.75" customHeight="1">
      <c r="B104" s="155"/>
      <c r="C104" s="156"/>
      <c r="D104" s="168" t="s">
        <v>168</v>
      </c>
      <c r="E104" s="156"/>
      <c r="F104" s="156"/>
      <c r="G104" s="156"/>
      <c r="H104" s="156"/>
      <c r="I104" s="169"/>
      <c r="J104" s="170">
        <f>J152</f>
        <v>0</v>
      </c>
      <c r="K104" s="156"/>
      <c r="L104" s="161"/>
    </row>
    <row r="105" spans="2:47" s="1" customFormat="1" ht="21.75" customHeight="1">
      <c r="B105" s="32"/>
      <c r="C105" s="33"/>
      <c r="D105" s="33"/>
      <c r="E105" s="33"/>
      <c r="F105" s="33"/>
      <c r="G105" s="33"/>
      <c r="H105" s="33"/>
      <c r="I105" s="115"/>
      <c r="J105" s="33"/>
      <c r="K105" s="33"/>
      <c r="L105" s="36"/>
    </row>
    <row r="106" spans="2:47" s="1" customFormat="1" ht="6.95" customHeight="1">
      <c r="B106" s="47"/>
      <c r="C106" s="48"/>
      <c r="D106" s="48"/>
      <c r="E106" s="48"/>
      <c r="F106" s="48"/>
      <c r="G106" s="48"/>
      <c r="H106" s="48"/>
      <c r="I106" s="146"/>
      <c r="J106" s="48"/>
      <c r="K106" s="48"/>
      <c r="L106" s="36"/>
    </row>
    <row r="110" spans="2:47" s="1" customFormat="1" ht="6.95" customHeight="1">
      <c r="B110" s="49"/>
      <c r="C110" s="50"/>
      <c r="D110" s="50"/>
      <c r="E110" s="50"/>
      <c r="F110" s="50"/>
      <c r="G110" s="50"/>
      <c r="H110" s="50"/>
      <c r="I110" s="149"/>
      <c r="J110" s="50"/>
      <c r="K110" s="50"/>
      <c r="L110" s="36"/>
    </row>
    <row r="111" spans="2:47" s="1" customFormat="1" ht="24.95" customHeight="1">
      <c r="B111" s="32"/>
      <c r="C111" s="21" t="s">
        <v>169</v>
      </c>
      <c r="D111" s="33"/>
      <c r="E111" s="33"/>
      <c r="F111" s="33"/>
      <c r="G111" s="33"/>
      <c r="H111" s="33"/>
      <c r="I111" s="115"/>
      <c r="J111" s="33"/>
      <c r="K111" s="33"/>
      <c r="L111" s="36"/>
    </row>
    <row r="112" spans="2:47" s="1" customFormat="1" ht="6.95" customHeight="1">
      <c r="B112" s="32"/>
      <c r="C112" s="33"/>
      <c r="D112" s="33"/>
      <c r="E112" s="33"/>
      <c r="F112" s="33"/>
      <c r="G112" s="33"/>
      <c r="H112" s="33"/>
      <c r="I112" s="115"/>
      <c r="J112" s="33"/>
      <c r="K112" s="33"/>
      <c r="L112" s="36"/>
    </row>
    <row r="113" spans="2:63" s="1" customFormat="1" ht="12" customHeight="1">
      <c r="B113" s="32"/>
      <c r="C113" s="27" t="s">
        <v>14</v>
      </c>
      <c r="D113" s="33"/>
      <c r="E113" s="33"/>
      <c r="F113" s="33"/>
      <c r="G113" s="33"/>
      <c r="H113" s="33"/>
      <c r="I113" s="115"/>
      <c r="J113" s="33"/>
      <c r="K113" s="33"/>
      <c r="L113" s="36"/>
    </row>
    <row r="114" spans="2:63" s="1" customFormat="1" ht="16.5" customHeight="1">
      <c r="B114" s="32"/>
      <c r="C114" s="33"/>
      <c r="D114" s="33"/>
      <c r="E114" s="300" t="str">
        <f>E7</f>
        <v>Rybníky Prejta - Oprava tesnania hrádze</v>
      </c>
      <c r="F114" s="301"/>
      <c r="G114" s="301"/>
      <c r="H114" s="301"/>
      <c r="I114" s="115"/>
      <c r="J114" s="33"/>
      <c r="K114" s="33"/>
      <c r="L114" s="36"/>
    </row>
    <row r="115" spans="2:63" ht="12" customHeight="1">
      <c r="B115" s="19"/>
      <c r="C115" s="27" t="s">
        <v>156</v>
      </c>
      <c r="D115" s="20"/>
      <c r="E115" s="20"/>
      <c r="F115" s="20"/>
      <c r="G115" s="20"/>
      <c r="H115" s="20"/>
      <c r="J115" s="20"/>
      <c r="K115" s="20"/>
      <c r="L115" s="18"/>
    </row>
    <row r="116" spans="2:63" s="1" customFormat="1" ht="16.5" customHeight="1">
      <c r="B116" s="32"/>
      <c r="C116" s="33"/>
      <c r="D116" s="33"/>
      <c r="E116" s="300" t="s">
        <v>485</v>
      </c>
      <c r="F116" s="299"/>
      <c r="G116" s="299"/>
      <c r="H116" s="299"/>
      <c r="I116" s="115"/>
      <c r="J116" s="33"/>
      <c r="K116" s="33"/>
      <c r="L116" s="36"/>
    </row>
    <row r="117" spans="2:63" s="1" customFormat="1" ht="12" customHeight="1">
      <c r="B117" s="32"/>
      <c r="C117" s="27" t="s">
        <v>158</v>
      </c>
      <c r="D117" s="33"/>
      <c r="E117" s="33"/>
      <c r="F117" s="33"/>
      <c r="G117" s="33"/>
      <c r="H117" s="33"/>
      <c r="I117" s="115"/>
      <c r="J117" s="33"/>
      <c r="K117" s="33"/>
      <c r="L117" s="36"/>
    </row>
    <row r="118" spans="2:63" s="1" customFormat="1" ht="16.5" customHeight="1">
      <c r="B118" s="32"/>
      <c r="C118" s="33"/>
      <c r="D118" s="33"/>
      <c r="E118" s="281" t="str">
        <f>E11</f>
        <v>2019-05.2.6 - Rybník č. 2 Bezpečnostný priepad</v>
      </c>
      <c r="F118" s="299"/>
      <c r="G118" s="299"/>
      <c r="H118" s="299"/>
      <c r="I118" s="115"/>
      <c r="J118" s="33"/>
      <c r="K118" s="33"/>
      <c r="L118" s="36"/>
    </row>
    <row r="119" spans="2:63" s="1" customFormat="1" ht="6.95" customHeight="1">
      <c r="B119" s="32"/>
      <c r="C119" s="33"/>
      <c r="D119" s="33"/>
      <c r="E119" s="33"/>
      <c r="F119" s="33"/>
      <c r="G119" s="33"/>
      <c r="H119" s="33"/>
      <c r="I119" s="115"/>
      <c r="J119" s="33"/>
      <c r="K119" s="33"/>
      <c r="L119" s="36"/>
    </row>
    <row r="120" spans="2:63" s="1" customFormat="1" ht="12" customHeight="1">
      <c r="B120" s="32"/>
      <c r="C120" s="27" t="s">
        <v>18</v>
      </c>
      <c r="D120" s="33"/>
      <c r="E120" s="33"/>
      <c r="F120" s="25" t="str">
        <f>F14</f>
        <v>Prejta</v>
      </c>
      <c r="G120" s="33"/>
      <c r="H120" s="33"/>
      <c r="I120" s="116" t="s">
        <v>20</v>
      </c>
      <c r="J120" s="59" t="str">
        <f>IF(J14="","",J14)</f>
        <v>11. 6. 2019</v>
      </c>
      <c r="K120" s="33"/>
      <c r="L120" s="36"/>
    </row>
    <row r="121" spans="2:63" s="1" customFormat="1" ht="6.95" customHeight="1">
      <c r="B121" s="32"/>
      <c r="C121" s="33"/>
      <c r="D121" s="33"/>
      <c r="E121" s="33"/>
      <c r="F121" s="33"/>
      <c r="G121" s="33"/>
      <c r="H121" s="33"/>
      <c r="I121" s="115"/>
      <c r="J121" s="33"/>
      <c r="K121" s="33"/>
      <c r="L121" s="36"/>
    </row>
    <row r="122" spans="2:63" s="1" customFormat="1" ht="27.95" customHeight="1">
      <c r="B122" s="32"/>
      <c r="C122" s="27" t="s">
        <v>22</v>
      </c>
      <c r="D122" s="33"/>
      <c r="E122" s="33"/>
      <c r="F122" s="25" t="str">
        <f>E17</f>
        <v>SRZ, MsO Dubnica nad Váhom</v>
      </c>
      <c r="G122" s="33"/>
      <c r="H122" s="33"/>
      <c r="I122" s="116" t="s">
        <v>28</v>
      </c>
      <c r="J122" s="30" t="str">
        <f>E23</f>
        <v>Hydroconsulting s.r.o.</v>
      </c>
      <c r="K122" s="33"/>
      <c r="L122" s="36"/>
    </row>
    <row r="123" spans="2:63" s="1" customFormat="1" ht="27.95" customHeight="1">
      <c r="B123" s="32"/>
      <c r="C123" s="27" t="s">
        <v>26</v>
      </c>
      <c r="D123" s="33"/>
      <c r="E123" s="33"/>
      <c r="F123" s="25" t="str">
        <f>IF(E20="","",E20)</f>
        <v>Vyplň údaj</v>
      </c>
      <c r="G123" s="33"/>
      <c r="H123" s="33"/>
      <c r="I123" s="116" t="s">
        <v>33</v>
      </c>
      <c r="J123" s="30" t="str">
        <f>E26</f>
        <v>Hydroconsulting s.r.o.</v>
      </c>
      <c r="K123" s="33"/>
      <c r="L123" s="36"/>
    </row>
    <row r="124" spans="2:63" s="1" customFormat="1" ht="10.35" customHeight="1">
      <c r="B124" s="32"/>
      <c r="C124" s="33"/>
      <c r="D124" s="33"/>
      <c r="E124" s="33"/>
      <c r="F124" s="33"/>
      <c r="G124" s="33"/>
      <c r="H124" s="33"/>
      <c r="I124" s="115"/>
      <c r="J124" s="33"/>
      <c r="K124" s="33"/>
      <c r="L124" s="36"/>
    </row>
    <row r="125" spans="2:63" s="10" customFormat="1" ht="29.25" customHeight="1">
      <c r="B125" s="171"/>
      <c r="C125" s="172" t="s">
        <v>170</v>
      </c>
      <c r="D125" s="173" t="s">
        <v>60</v>
      </c>
      <c r="E125" s="173" t="s">
        <v>56</v>
      </c>
      <c r="F125" s="173" t="s">
        <v>57</v>
      </c>
      <c r="G125" s="173" t="s">
        <v>171</v>
      </c>
      <c r="H125" s="173" t="s">
        <v>172</v>
      </c>
      <c r="I125" s="174" t="s">
        <v>173</v>
      </c>
      <c r="J125" s="175" t="s">
        <v>162</v>
      </c>
      <c r="K125" s="176" t="s">
        <v>174</v>
      </c>
      <c r="L125" s="177"/>
      <c r="M125" s="68" t="s">
        <v>1</v>
      </c>
      <c r="N125" s="69" t="s">
        <v>39</v>
      </c>
      <c r="O125" s="69" t="s">
        <v>175</v>
      </c>
      <c r="P125" s="69" t="s">
        <v>176</v>
      </c>
      <c r="Q125" s="69" t="s">
        <v>177</v>
      </c>
      <c r="R125" s="69" t="s">
        <v>178</v>
      </c>
      <c r="S125" s="69" t="s">
        <v>179</v>
      </c>
      <c r="T125" s="70" t="s">
        <v>180</v>
      </c>
    </row>
    <row r="126" spans="2:63" s="1" customFormat="1" ht="22.9" customHeight="1">
      <c r="B126" s="32"/>
      <c r="C126" s="75" t="s">
        <v>163</v>
      </c>
      <c r="D126" s="33"/>
      <c r="E126" s="33"/>
      <c r="F126" s="33"/>
      <c r="G126" s="33"/>
      <c r="H126" s="33"/>
      <c r="I126" s="115"/>
      <c r="J126" s="178">
        <f>BK126</f>
        <v>0</v>
      </c>
      <c r="K126" s="33"/>
      <c r="L126" s="36"/>
      <c r="M126" s="71"/>
      <c r="N126" s="72"/>
      <c r="O126" s="72"/>
      <c r="P126" s="179">
        <f>P127+P152</f>
        <v>0</v>
      </c>
      <c r="Q126" s="72"/>
      <c r="R126" s="179">
        <f>R127+R152</f>
        <v>112.17626299999999</v>
      </c>
      <c r="S126" s="72"/>
      <c r="T126" s="180">
        <f>T127+T152</f>
        <v>68.899999999999991</v>
      </c>
      <c r="AT126" s="15" t="s">
        <v>74</v>
      </c>
      <c r="AU126" s="15" t="s">
        <v>164</v>
      </c>
      <c r="BK126" s="181">
        <f>BK127+BK152</f>
        <v>0</v>
      </c>
    </row>
    <row r="127" spans="2:63" s="11" customFormat="1" ht="25.9" customHeight="1">
      <c r="B127" s="182"/>
      <c r="C127" s="183"/>
      <c r="D127" s="184" t="s">
        <v>74</v>
      </c>
      <c r="E127" s="185" t="s">
        <v>181</v>
      </c>
      <c r="F127" s="185" t="s">
        <v>182</v>
      </c>
      <c r="G127" s="183"/>
      <c r="H127" s="183"/>
      <c r="I127" s="186"/>
      <c r="J127" s="170">
        <f>BK127</f>
        <v>0</v>
      </c>
      <c r="K127" s="183"/>
      <c r="L127" s="187"/>
      <c r="M127" s="188"/>
      <c r="N127" s="189"/>
      <c r="O127" s="189"/>
      <c r="P127" s="190">
        <f>P128+P135+P138+P147</f>
        <v>0</v>
      </c>
      <c r="Q127" s="189"/>
      <c r="R127" s="190">
        <f>R128+R135+R138+R147</f>
        <v>112.17626299999999</v>
      </c>
      <c r="S127" s="189"/>
      <c r="T127" s="191">
        <f>T128+T135+T138+T147</f>
        <v>68.899999999999991</v>
      </c>
      <c r="AR127" s="192" t="s">
        <v>82</v>
      </c>
      <c r="AT127" s="193" t="s">
        <v>74</v>
      </c>
      <c r="AU127" s="193" t="s">
        <v>75</v>
      </c>
      <c r="AY127" s="192" t="s">
        <v>183</v>
      </c>
      <c r="BK127" s="194">
        <f>BK128+BK135+BK138+BK147</f>
        <v>0</v>
      </c>
    </row>
    <row r="128" spans="2:63" s="11" customFormat="1" ht="22.9" customHeight="1">
      <c r="B128" s="182"/>
      <c r="C128" s="183"/>
      <c r="D128" s="184" t="s">
        <v>74</v>
      </c>
      <c r="E128" s="195" t="s">
        <v>82</v>
      </c>
      <c r="F128" s="195" t="s">
        <v>184</v>
      </c>
      <c r="G128" s="183"/>
      <c r="H128" s="183"/>
      <c r="I128" s="186"/>
      <c r="J128" s="196">
        <f>BK128</f>
        <v>0</v>
      </c>
      <c r="K128" s="183"/>
      <c r="L128" s="187"/>
      <c r="M128" s="188"/>
      <c r="N128" s="189"/>
      <c r="O128" s="189"/>
      <c r="P128" s="190">
        <f>SUM(P129:P134)</f>
        <v>0</v>
      </c>
      <c r="Q128" s="189"/>
      <c r="R128" s="190">
        <f>SUM(R129:R134)</f>
        <v>0</v>
      </c>
      <c r="S128" s="189"/>
      <c r="T128" s="191">
        <f>SUM(T129:T134)</f>
        <v>0</v>
      </c>
      <c r="AR128" s="192" t="s">
        <v>82</v>
      </c>
      <c r="AT128" s="193" t="s">
        <v>74</v>
      </c>
      <c r="AU128" s="193" t="s">
        <v>82</v>
      </c>
      <c r="AY128" s="192" t="s">
        <v>183</v>
      </c>
      <c r="BK128" s="194">
        <f>SUM(BK129:BK134)</f>
        <v>0</v>
      </c>
    </row>
    <row r="129" spans="2:65" s="1" customFormat="1" ht="36" customHeight="1">
      <c r="B129" s="32"/>
      <c r="C129" s="197" t="s">
        <v>82</v>
      </c>
      <c r="D129" s="197" t="s">
        <v>185</v>
      </c>
      <c r="E129" s="198" t="s">
        <v>434</v>
      </c>
      <c r="F129" s="199" t="s">
        <v>435</v>
      </c>
      <c r="G129" s="200" t="s">
        <v>188</v>
      </c>
      <c r="H129" s="201">
        <v>26</v>
      </c>
      <c r="I129" s="202"/>
      <c r="J129" s="201">
        <f>ROUND(I129*H129,3)</f>
        <v>0</v>
      </c>
      <c r="K129" s="199" t="s">
        <v>436</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594</v>
      </c>
    </row>
    <row r="130" spans="2:65" s="12" customFormat="1" ht="22.5">
      <c r="B130" s="210"/>
      <c r="C130" s="211"/>
      <c r="D130" s="212" t="s">
        <v>192</v>
      </c>
      <c r="E130" s="213" t="s">
        <v>1</v>
      </c>
      <c r="F130" s="214" t="s">
        <v>595</v>
      </c>
      <c r="G130" s="211"/>
      <c r="H130" s="215">
        <v>26</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88</v>
      </c>
      <c r="D131" s="197" t="s">
        <v>185</v>
      </c>
      <c r="E131" s="198" t="s">
        <v>439</v>
      </c>
      <c r="F131" s="199" t="s">
        <v>440</v>
      </c>
      <c r="G131" s="200" t="s">
        <v>188</v>
      </c>
      <c r="H131" s="201">
        <v>26</v>
      </c>
      <c r="I131" s="202"/>
      <c r="J131" s="201">
        <f>ROUND(I131*H131,3)</f>
        <v>0</v>
      </c>
      <c r="K131" s="199" t="s">
        <v>436</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596</v>
      </c>
    </row>
    <row r="132" spans="2:65" s="12" customFormat="1" ht="22.5">
      <c r="B132" s="210"/>
      <c r="C132" s="211"/>
      <c r="D132" s="212" t="s">
        <v>192</v>
      </c>
      <c r="E132" s="213" t="s">
        <v>1</v>
      </c>
      <c r="F132" s="214" t="s">
        <v>597</v>
      </c>
      <c r="G132" s="211"/>
      <c r="H132" s="215">
        <v>26</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48" customHeight="1">
      <c r="B133" s="32"/>
      <c r="C133" s="197" t="s">
        <v>198</v>
      </c>
      <c r="D133" s="197" t="s">
        <v>185</v>
      </c>
      <c r="E133" s="198" t="s">
        <v>442</v>
      </c>
      <c r="F133" s="199" t="s">
        <v>443</v>
      </c>
      <c r="G133" s="200" t="s">
        <v>188</v>
      </c>
      <c r="H133" s="201">
        <v>17.5</v>
      </c>
      <c r="I133" s="202"/>
      <c r="J133" s="201">
        <f>ROUND(I133*H133,3)</f>
        <v>0</v>
      </c>
      <c r="K133" s="199" t="s">
        <v>189</v>
      </c>
      <c r="L133" s="36"/>
      <c r="M133" s="203" t="s">
        <v>1</v>
      </c>
      <c r="N133" s="204" t="s">
        <v>41</v>
      </c>
      <c r="O133" s="64"/>
      <c r="P133" s="205">
        <f>O133*H133</f>
        <v>0</v>
      </c>
      <c r="Q133" s="205">
        <v>0</v>
      </c>
      <c r="R133" s="205">
        <f>Q133*H133</f>
        <v>0</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598</v>
      </c>
    </row>
    <row r="134" spans="2:65" s="12" customFormat="1">
      <c r="B134" s="210"/>
      <c r="C134" s="211"/>
      <c r="D134" s="212" t="s">
        <v>192</v>
      </c>
      <c r="E134" s="213" t="s">
        <v>1</v>
      </c>
      <c r="F134" s="214" t="s">
        <v>599</v>
      </c>
      <c r="G134" s="211"/>
      <c r="H134" s="215">
        <v>17.5</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1" customFormat="1" ht="22.9" customHeight="1">
      <c r="B135" s="182"/>
      <c r="C135" s="183"/>
      <c r="D135" s="184" t="s">
        <v>74</v>
      </c>
      <c r="E135" s="195" t="s">
        <v>88</v>
      </c>
      <c r="F135" s="195" t="s">
        <v>325</v>
      </c>
      <c r="G135" s="183"/>
      <c r="H135" s="183"/>
      <c r="I135" s="186"/>
      <c r="J135" s="196">
        <f>BK135</f>
        <v>0</v>
      </c>
      <c r="K135" s="183"/>
      <c r="L135" s="187"/>
      <c r="M135" s="188"/>
      <c r="N135" s="189"/>
      <c r="O135" s="189"/>
      <c r="P135" s="190">
        <f>SUM(P136:P137)</f>
        <v>0</v>
      </c>
      <c r="Q135" s="189"/>
      <c r="R135" s="190">
        <f>SUM(R136:R137)</f>
        <v>19.671784000000002</v>
      </c>
      <c r="S135" s="189"/>
      <c r="T135" s="191">
        <f>SUM(T136:T137)</f>
        <v>0</v>
      </c>
      <c r="AR135" s="192" t="s">
        <v>82</v>
      </c>
      <c r="AT135" s="193" t="s">
        <v>74</v>
      </c>
      <c r="AU135" s="193" t="s">
        <v>82</v>
      </c>
      <c r="AY135" s="192" t="s">
        <v>183</v>
      </c>
      <c r="BK135" s="194">
        <f>SUM(BK136:BK137)</f>
        <v>0</v>
      </c>
    </row>
    <row r="136" spans="2:65" s="1" customFormat="1" ht="16.5" customHeight="1">
      <c r="B136" s="32"/>
      <c r="C136" s="197" t="s">
        <v>190</v>
      </c>
      <c r="D136" s="197" t="s">
        <v>185</v>
      </c>
      <c r="E136" s="198" t="s">
        <v>326</v>
      </c>
      <c r="F136" s="199" t="s">
        <v>327</v>
      </c>
      <c r="G136" s="200" t="s">
        <v>188</v>
      </c>
      <c r="H136" s="201">
        <v>8.8000000000000007</v>
      </c>
      <c r="I136" s="202"/>
      <c r="J136" s="201">
        <f>ROUND(I136*H136,3)</f>
        <v>0</v>
      </c>
      <c r="K136" s="199" t="s">
        <v>189</v>
      </c>
      <c r="L136" s="36"/>
      <c r="M136" s="203" t="s">
        <v>1</v>
      </c>
      <c r="N136" s="204" t="s">
        <v>41</v>
      </c>
      <c r="O136" s="64"/>
      <c r="P136" s="205">
        <f>O136*H136</f>
        <v>0</v>
      </c>
      <c r="Q136" s="205">
        <v>2.23543</v>
      </c>
      <c r="R136" s="205">
        <f>Q136*H136</f>
        <v>19.671784000000002</v>
      </c>
      <c r="S136" s="205">
        <v>0</v>
      </c>
      <c r="T136" s="206">
        <f>S136*H136</f>
        <v>0</v>
      </c>
      <c r="AR136" s="207" t="s">
        <v>190</v>
      </c>
      <c r="AT136" s="207" t="s">
        <v>185</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600</v>
      </c>
    </row>
    <row r="137" spans="2:65" s="12" customFormat="1">
      <c r="B137" s="210"/>
      <c r="C137" s="211"/>
      <c r="D137" s="212" t="s">
        <v>192</v>
      </c>
      <c r="E137" s="213" t="s">
        <v>1</v>
      </c>
      <c r="F137" s="214" t="s">
        <v>601</v>
      </c>
      <c r="G137" s="211"/>
      <c r="H137" s="215">
        <v>8.8000000000000007</v>
      </c>
      <c r="I137" s="216"/>
      <c r="J137" s="211"/>
      <c r="K137" s="211"/>
      <c r="L137" s="217"/>
      <c r="M137" s="218"/>
      <c r="N137" s="219"/>
      <c r="O137" s="219"/>
      <c r="P137" s="219"/>
      <c r="Q137" s="219"/>
      <c r="R137" s="219"/>
      <c r="S137" s="219"/>
      <c r="T137" s="220"/>
      <c r="AT137" s="221" t="s">
        <v>192</v>
      </c>
      <c r="AU137" s="221" t="s">
        <v>88</v>
      </c>
      <c r="AV137" s="12" t="s">
        <v>88</v>
      </c>
      <c r="AW137" s="12" t="s">
        <v>31</v>
      </c>
      <c r="AX137" s="12" t="s">
        <v>82</v>
      </c>
      <c r="AY137" s="221" t="s">
        <v>183</v>
      </c>
    </row>
    <row r="138" spans="2:65" s="11" customFormat="1" ht="22.9" customHeight="1">
      <c r="B138" s="182"/>
      <c r="C138" s="183"/>
      <c r="D138" s="184" t="s">
        <v>74</v>
      </c>
      <c r="E138" s="195" t="s">
        <v>198</v>
      </c>
      <c r="F138" s="195" t="s">
        <v>338</v>
      </c>
      <c r="G138" s="183"/>
      <c r="H138" s="183"/>
      <c r="I138" s="186"/>
      <c r="J138" s="196">
        <f>BK138</f>
        <v>0</v>
      </c>
      <c r="K138" s="183"/>
      <c r="L138" s="187"/>
      <c r="M138" s="188"/>
      <c r="N138" s="189"/>
      <c r="O138" s="189"/>
      <c r="P138" s="190">
        <f>SUM(P139:P146)</f>
        <v>0</v>
      </c>
      <c r="Q138" s="189"/>
      <c r="R138" s="190">
        <f>SUM(R139:R146)</f>
        <v>92.499438999999995</v>
      </c>
      <c r="S138" s="189"/>
      <c r="T138" s="191">
        <f>SUM(T139:T146)</f>
        <v>0</v>
      </c>
      <c r="AR138" s="192" t="s">
        <v>82</v>
      </c>
      <c r="AT138" s="193" t="s">
        <v>74</v>
      </c>
      <c r="AU138" s="193" t="s">
        <v>82</v>
      </c>
      <c r="AY138" s="192" t="s">
        <v>183</v>
      </c>
      <c r="BK138" s="194">
        <f>SUM(BK139:BK146)</f>
        <v>0</v>
      </c>
    </row>
    <row r="139" spans="2:65" s="1" customFormat="1" ht="24" customHeight="1">
      <c r="B139" s="32"/>
      <c r="C139" s="197" t="s">
        <v>214</v>
      </c>
      <c r="D139" s="197" t="s">
        <v>185</v>
      </c>
      <c r="E139" s="198" t="s">
        <v>347</v>
      </c>
      <c r="F139" s="199" t="s">
        <v>348</v>
      </c>
      <c r="G139" s="200" t="s">
        <v>188</v>
      </c>
      <c r="H139" s="201">
        <v>39.299999999999997</v>
      </c>
      <c r="I139" s="202"/>
      <c r="J139" s="201">
        <f>ROUND(I139*H139,3)</f>
        <v>0</v>
      </c>
      <c r="K139" s="199" t="s">
        <v>189</v>
      </c>
      <c r="L139" s="36"/>
      <c r="M139" s="203" t="s">
        <v>1</v>
      </c>
      <c r="N139" s="204" t="s">
        <v>41</v>
      </c>
      <c r="O139" s="64"/>
      <c r="P139" s="205">
        <f>O139*H139</f>
        <v>0</v>
      </c>
      <c r="Q139" s="205">
        <v>2.3254700000000001</v>
      </c>
      <c r="R139" s="205">
        <f>Q139*H139</f>
        <v>91.390970999999993</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602</v>
      </c>
    </row>
    <row r="140" spans="2:65" s="12" customFormat="1" ht="33.75">
      <c r="B140" s="210"/>
      <c r="C140" s="211"/>
      <c r="D140" s="212" t="s">
        <v>192</v>
      </c>
      <c r="E140" s="213" t="s">
        <v>1</v>
      </c>
      <c r="F140" s="214" t="s">
        <v>603</v>
      </c>
      <c r="G140" s="211"/>
      <c r="H140" s="215">
        <v>39.299999999999997</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72" customHeight="1">
      <c r="B141" s="32"/>
      <c r="C141" s="197" t="s">
        <v>219</v>
      </c>
      <c r="D141" s="197" t="s">
        <v>185</v>
      </c>
      <c r="E141" s="198" t="s">
        <v>352</v>
      </c>
      <c r="F141" s="199" t="s">
        <v>353</v>
      </c>
      <c r="G141" s="200" t="s">
        <v>240</v>
      </c>
      <c r="H141" s="201">
        <v>14.5</v>
      </c>
      <c r="I141" s="202"/>
      <c r="J141" s="201">
        <f>ROUND(I141*H141,3)</f>
        <v>0</v>
      </c>
      <c r="K141" s="199" t="s">
        <v>189</v>
      </c>
      <c r="L141" s="36"/>
      <c r="M141" s="203" t="s">
        <v>1</v>
      </c>
      <c r="N141" s="204" t="s">
        <v>41</v>
      </c>
      <c r="O141" s="64"/>
      <c r="P141" s="205">
        <f>O141*H141</f>
        <v>0</v>
      </c>
      <c r="Q141" s="205">
        <v>3.3400000000000001E-3</v>
      </c>
      <c r="R141" s="205">
        <f>Q141*H141</f>
        <v>4.8430000000000001E-2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604</v>
      </c>
    </row>
    <row r="142" spans="2:65" s="12" customFormat="1">
      <c r="B142" s="210"/>
      <c r="C142" s="211"/>
      <c r="D142" s="212" t="s">
        <v>192</v>
      </c>
      <c r="E142" s="213" t="s">
        <v>1</v>
      </c>
      <c r="F142" s="214" t="s">
        <v>605</v>
      </c>
      <c r="G142" s="211"/>
      <c r="H142" s="215">
        <v>14.5</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 customFormat="1" ht="72" customHeight="1">
      <c r="B143" s="32"/>
      <c r="C143" s="197" t="s">
        <v>225</v>
      </c>
      <c r="D143" s="197" t="s">
        <v>185</v>
      </c>
      <c r="E143" s="198" t="s">
        <v>358</v>
      </c>
      <c r="F143" s="199" t="s">
        <v>359</v>
      </c>
      <c r="G143" s="200" t="s">
        <v>240</v>
      </c>
      <c r="H143" s="201">
        <v>14.5</v>
      </c>
      <c r="I143" s="202"/>
      <c r="J143" s="201">
        <f>ROUND(I143*H143,3)</f>
        <v>0</v>
      </c>
      <c r="K143" s="199" t="s">
        <v>189</v>
      </c>
      <c r="L143" s="36"/>
      <c r="M143" s="203" t="s">
        <v>1</v>
      </c>
      <c r="N143" s="204" t="s">
        <v>41</v>
      </c>
      <c r="O143" s="64"/>
      <c r="P143" s="205">
        <f>O143*H143</f>
        <v>0</v>
      </c>
      <c r="Q143" s="205">
        <v>0</v>
      </c>
      <c r="R143" s="205">
        <f>Q143*H143</f>
        <v>0</v>
      </c>
      <c r="S143" s="205">
        <v>0</v>
      </c>
      <c r="T143" s="206">
        <f>S143*H143</f>
        <v>0</v>
      </c>
      <c r="AR143" s="207" t="s">
        <v>190</v>
      </c>
      <c r="AT143" s="207" t="s">
        <v>185</v>
      </c>
      <c r="AU143" s="207" t="s">
        <v>88</v>
      </c>
      <c r="AY143" s="15" t="s">
        <v>183</v>
      </c>
      <c r="BE143" s="208">
        <f>IF(N143="základná",J143,0)</f>
        <v>0</v>
      </c>
      <c r="BF143" s="208">
        <f>IF(N143="znížená",J143,0)</f>
        <v>0</v>
      </c>
      <c r="BG143" s="208">
        <f>IF(N143="zákl. prenesená",J143,0)</f>
        <v>0</v>
      </c>
      <c r="BH143" s="208">
        <f>IF(N143="zníž. prenesená",J143,0)</f>
        <v>0</v>
      </c>
      <c r="BI143" s="208">
        <f>IF(N143="nulová",J143,0)</f>
        <v>0</v>
      </c>
      <c r="BJ143" s="15" t="s">
        <v>88</v>
      </c>
      <c r="BK143" s="209">
        <f>ROUND(I143*H143,3)</f>
        <v>0</v>
      </c>
      <c r="BL143" s="15" t="s">
        <v>190</v>
      </c>
      <c r="BM143" s="207" t="s">
        <v>606</v>
      </c>
    </row>
    <row r="144" spans="2:65" s="12" customFormat="1">
      <c r="B144" s="210"/>
      <c r="C144" s="211"/>
      <c r="D144" s="212" t="s">
        <v>192</v>
      </c>
      <c r="E144" s="213" t="s">
        <v>1</v>
      </c>
      <c r="F144" s="214" t="s">
        <v>605</v>
      </c>
      <c r="G144" s="211"/>
      <c r="H144" s="215">
        <v>14.5</v>
      </c>
      <c r="I144" s="216"/>
      <c r="J144" s="211"/>
      <c r="K144" s="211"/>
      <c r="L144" s="217"/>
      <c r="M144" s="218"/>
      <c r="N144" s="219"/>
      <c r="O144" s="219"/>
      <c r="P144" s="219"/>
      <c r="Q144" s="219"/>
      <c r="R144" s="219"/>
      <c r="S144" s="219"/>
      <c r="T144" s="220"/>
      <c r="AT144" s="221" t="s">
        <v>192</v>
      </c>
      <c r="AU144" s="221" t="s">
        <v>88</v>
      </c>
      <c r="AV144" s="12" t="s">
        <v>88</v>
      </c>
      <c r="AW144" s="12" t="s">
        <v>31</v>
      </c>
      <c r="AX144" s="12" t="s">
        <v>82</v>
      </c>
      <c r="AY144" s="221" t="s">
        <v>183</v>
      </c>
    </row>
    <row r="145" spans="2:65" s="1" customFormat="1" ht="24" customHeight="1">
      <c r="B145" s="32"/>
      <c r="C145" s="233" t="s">
        <v>210</v>
      </c>
      <c r="D145" s="233" t="s">
        <v>206</v>
      </c>
      <c r="E145" s="234" t="s">
        <v>339</v>
      </c>
      <c r="F145" s="235" t="s">
        <v>340</v>
      </c>
      <c r="G145" s="236" t="s">
        <v>240</v>
      </c>
      <c r="H145" s="237">
        <v>197.4</v>
      </c>
      <c r="I145" s="238"/>
      <c r="J145" s="237">
        <f>ROUND(I145*H145,3)</f>
        <v>0</v>
      </c>
      <c r="K145" s="235" t="s">
        <v>189</v>
      </c>
      <c r="L145" s="239"/>
      <c r="M145" s="240" t="s">
        <v>1</v>
      </c>
      <c r="N145" s="241" t="s">
        <v>41</v>
      </c>
      <c r="O145" s="64"/>
      <c r="P145" s="205">
        <f>O145*H145</f>
        <v>0</v>
      </c>
      <c r="Q145" s="205">
        <v>5.3699999999999998E-3</v>
      </c>
      <c r="R145" s="205">
        <f>Q145*H145</f>
        <v>1.060038</v>
      </c>
      <c r="S145" s="205">
        <v>0</v>
      </c>
      <c r="T145" s="206">
        <f>S145*H145</f>
        <v>0</v>
      </c>
      <c r="AR145" s="207" t="s">
        <v>210</v>
      </c>
      <c r="AT145" s="207" t="s">
        <v>206</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607</v>
      </c>
    </row>
    <row r="146" spans="2:65" s="12" customFormat="1">
      <c r="B146" s="210"/>
      <c r="C146" s="211"/>
      <c r="D146" s="212" t="s">
        <v>192</v>
      </c>
      <c r="E146" s="213" t="s">
        <v>1</v>
      </c>
      <c r="F146" s="214" t="s">
        <v>608</v>
      </c>
      <c r="G146" s="211"/>
      <c r="H146" s="215">
        <v>197.4</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1" customFormat="1" ht="22.9" customHeight="1">
      <c r="B147" s="182"/>
      <c r="C147" s="183"/>
      <c r="D147" s="184" t="s">
        <v>74</v>
      </c>
      <c r="E147" s="195" t="s">
        <v>237</v>
      </c>
      <c r="F147" s="195" t="s">
        <v>298</v>
      </c>
      <c r="G147" s="183"/>
      <c r="H147" s="183"/>
      <c r="I147" s="186"/>
      <c r="J147" s="196">
        <f>BK147</f>
        <v>0</v>
      </c>
      <c r="K147" s="183"/>
      <c r="L147" s="187"/>
      <c r="M147" s="188"/>
      <c r="N147" s="189"/>
      <c r="O147" s="189"/>
      <c r="P147" s="190">
        <f>SUM(P148:P151)</f>
        <v>0</v>
      </c>
      <c r="Q147" s="189"/>
      <c r="R147" s="190">
        <f>SUM(R148:R151)</f>
        <v>5.0400000000000002E-3</v>
      </c>
      <c r="S147" s="189"/>
      <c r="T147" s="191">
        <f>SUM(T148:T151)</f>
        <v>68.899999999999991</v>
      </c>
      <c r="AR147" s="192" t="s">
        <v>82</v>
      </c>
      <c r="AT147" s="193" t="s">
        <v>74</v>
      </c>
      <c r="AU147" s="193" t="s">
        <v>82</v>
      </c>
      <c r="AY147" s="192" t="s">
        <v>183</v>
      </c>
      <c r="BK147" s="194">
        <f>SUM(BK148:BK151)</f>
        <v>0</v>
      </c>
    </row>
    <row r="148" spans="2:65" s="1" customFormat="1" ht="24" customHeight="1">
      <c r="B148" s="32"/>
      <c r="C148" s="197" t="s">
        <v>237</v>
      </c>
      <c r="D148" s="197" t="s">
        <v>185</v>
      </c>
      <c r="E148" s="198" t="s">
        <v>455</v>
      </c>
      <c r="F148" s="199" t="s">
        <v>456</v>
      </c>
      <c r="G148" s="200" t="s">
        <v>270</v>
      </c>
      <c r="H148" s="201">
        <v>24</v>
      </c>
      <c r="I148" s="202"/>
      <c r="J148" s="201">
        <f>ROUND(I148*H148,3)</f>
        <v>0</v>
      </c>
      <c r="K148" s="199" t="s">
        <v>189</v>
      </c>
      <c r="L148" s="36"/>
      <c r="M148" s="203" t="s">
        <v>1</v>
      </c>
      <c r="N148" s="204" t="s">
        <v>41</v>
      </c>
      <c r="O148" s="64"/>
      <c r="P148" s="205">
        <f>O148*H148</f>
        <v>0</v>
      </c>
      <c r="Q148" s="205">
        <v>2.1000000000000001E-4</v>
      </c>
      <c r="R148" s="205">
        <f>Q148*H148</f>
        <v>5.0400000000000002E-3</v>
      </c>
      <c r="S148" s="205">
        <v>0</v>
      </c>
      <c r="T148" s="206">
        <f>S148*H148</f>
        <v>0</v>
      </c>
      <c r="AR148" s="207" t="s">
        <v>190</v>
      </c>
      <c r="AT148" s="207" t="s">
        <v>185</v>
      </c>
      <c r="AU148" s="207" t="s">
        <v>88</v>
      </c>
      <c r="AY148" s="15" t="s">
        <v>183</v>
      </c>
      <c r="BE148" s="208">
        <f>IF(N148="základná",J148,0)</f>
        <v>0</v>
      </c>
      <c r="BF148" s="208">
        <f>IF(N148="znížená",J148,0)</f>
        <v>0</v>
      </c>
      <c r="BG148" s="208">
        <f>IF(N148="zákl. prenesená",J148,0)</f>
        <v>0</v>
      </c>
      <c r="BH148" s="208">
        <f>IF(N148="zníž. prenesená",J148,0)</f>
        <v>0</v>
      </c>
      <c r="BI148" s="208">
        <f>IF(N148="nulová",J148,0)</f>
        <v>0</v>
      </c>
      <c r="BJ148" s="15" t="s">
        <v>88</v>
      </c>
      <c r="BK148" s="209">
        <f>ROUND(I148*H148,3)</f>
        <v>0</v>
      </c>
      <c r="BL148" s="15" t="s">
        <v>190</v>
      </c>
      <c r="BM148" s="207" t="s">
        <v>609</v>
      </c>
    </row>
    <row r="149" spans="2:65" s="12" customFormat="1">
      <c r="B149" s="210"/>
      <c r="C149" s="211"/>
      <c r="D149" s="212" t="s">
        <v>192</v>
      </c>
      <c r="E149" s="213" t="s">
        <v>1</v>
      </c>
      <c r="F149" s="214" t="s">
        <v>458</v>
      </c>
      <c r="G149" s="211"/>
      <c r="H149" s="215">
        <v>24</v>
      </c>
      <c r="I149" s="216"/>
      <c r="J149" s="211"/>
      <c r="K149" s="211"/>
      <c r="L149" s="217"/>
      <c r="M149" s="218"/>
      <c r="N149" s="219"/>
      <c r="O149" s="219"/>
      <c r="P149" s="219"/>
      <c r="Q149" s="219"/>
      <c r="R149" s="219"/>
      <c r="S149" s="219"/>
      <c r="T149" s="220"/>
      <c r="AT149" s="221" t="s">
        <v>192</v>
      </c>
      <c r="AU149" s="221" t="s">
        <v>88</v>
      </c>
      <c r="AV149" s="12" t="s">
        <v>88</v>
      </c>
      <c r="AW149" s="12" t="s">
        <v>31</v>
      </c>
      <c r="AX149" s="12" t="s">
        <v>82</v>
      </c>
      <c r="AY149" s="221" t="s">
        <v>183</v>
      </c>
    </row>
    <row r="150" spans="2:65" s="1" customFormat="1" ht="72" customHeight="1">
      <c r="B150" s="32"/>
      <c r="C150" s="197" t="s">
        <v>243</v>
      </c>
      <c r="D150" s="197" t="s">
        <v>185</v>
      </c>
      <c r="E150" s="198" t="s">
        <v>459</v>
      </c>
      <c r="F150" s="199" t="s">
        <v>460</v>
      </c>
      <c r="G150" s="200" t="s">
        <v>188</v>
      </c>
      <c r="H150" s="201">
        <v>26</v>
      </c>
      <c r="I150" s="202"/>
      <c r="J150" s="201">
        <f>ROUND(I150*H150,3)</f>
        <v>0</v>
      </c>
      <c r="K150" s="199" t="s">
        <v>436</v>
      </c>
      <c r="L150" s="36"/>
      <c r="M150" s="203" t="s">
        <v>1</v>
      </c>
      <c r="N150" s="204" t="s">
        <v>41</v>
      </c>
      <c r="O150" s="64"/>
      <c r="P150" s="205">
        <f>O150*H150</f>
        <v>0</v>
      </c>
      <c r="Q150" s="205">
        <v>0</v>
      </c>
      <c r="R150" s="205">
        <f>Q150*H150</f>
        <v>0</v>
      </c>
      <c r="S150" s="205">
        <v>2.65</v>
      </c>
      <c r="T150" s="206">
        <f>S150*H150</f>
        <v>68.899999999999991</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610</v>
      </c>
    </row>
    <row r="151" spans="2:65" s="12" customFormat="1" ht="22.5">
      <c r="B151" s="210"/>
      <c r="C151" s="211"/>
      <c r="D151" s="212" t="s">
        <v>192</v>
      </c>
      <c r="E151" s="213" t="s">
        <v>1</v>
      </c>
      <c r="F151" s="214" t="s">
        <v>611</v>
      </c>
      <c r="G151" s="211"/>
      <c r="H151" s="215">
        <v>26</v>
      </c>
      <c r="I151" s="216"/>
      <c r="J151" s="211"/>
      <c r="K151" s="211"/>
      <c r="L151" s="217"/>
      <c r="M151" s="218"/>
      <c r="N151" s="219"/>
      <c r="O151" s="219"/>
      <c r="P151" s="219"/>
      <c r="Q151" s="219"/>
      <c r="R151" s="219"/>
      <c r="S151" s="219"/>
      <c r="T151" s="220"/>
      <c r="AT151" s="221" t="s">
        <v>192</v>
      </c>
      <c r="AU151" s="221" t="s">
        <v>88</v>
      </c>
      <c r="AV151" s="12" t="s">
        <v>88</v>
      </c>
      <c r="AW151" s="12" t="s">
        <v>31</v>
      </c>
      <c r="AX151" s="12" t="s">
        <v>82</v>
      </c>
      <c r="AY151" s="221" t="s">
        <v>183</v>
      </c>
    </row>
    <row r="152" spans="2:65" s="1" customFormat="1" ht="49.9" customHeight="1">
      <c r="B152" s="32"/>
      <c r="C152" s="33"/>
      <c r="D152" s="33"/>
      <c r="E152" s="185" t="s">
        <v>262</v>
      </c>
      <c r="F152" s="185" t="s">
        <v>263</v>
      </c>
      <c r="G152" s="33"/>
      <c r="H152" s="33"/>
      <c r="I152" s="115"/>
      <c r="J152" s="170">
        <f>BK152</f>
        <v>0</v>
      </c>
      <c r="K152" s="33"/>
      <c r="L152" s="36"/>
      <c r="M152" s="242"/>
      <c r="N152" s="64"/>
      <c r="O152" s="64"/>
      <c r="P152" s="64"/>
      <c r="Q152" s="64"/>
      <c r="R152" s="64"/>
      <c r="S152" s="64"/>
      <c r="T152" s="65"/>
      <c r="AT152" s="15" t="s">
        <v>74</v>
      </c>
      <c r="AU152" s="15" t="s">
        <v>75</v>
      </c>
      <c r="AY152" s="15" t="s">
        <v>264</v>
      </c>
      <c r="BK152" s="209">
        <f>SUM(BK153:BK155)</f>
        <v>0</v>
      </c>
    </row>
    <row r="153" spans="2:65" s="1" customFormat="1" ht="16.350000000000001" customHeight="1">
      <c r="B153" s="32"/>
      <c r="C153" s="243" t="s">
        <v>1</v>
      </c>
      <c r="D153" s="243" t="s">
        <v>185</v>
      </c>
      <c r="E153" s="244" t="s">
        <v>1</v>
      </c>
      <c r="F153" s="245" t="s">
        <v>1</v>
      </c>
      <c r="G153" s="246" t="s">
        <v>1</v>
      </c>
      <c r="H153" s="247"/>
      <c r="I153" s="247"/>
      <c r="J153" s="248">
        <f>BK153</f>
        <v>0</v>
      </c>
      <c r="K153" s="249"/>
      <c r="L153" s="36"/>
      <c r="M153" s="250" t="s">
        <v>1</v>
      </c>
      <c r="N153" s="251" t="s">
        <v>41</v>
      </c>
      <c r="O153" s="64"/>
      <c r="P153" s="64"/>
      <c r="Q153" s="64"/>
      <c r="R153" s="64"/>
      <c r="S153" s="64"/>
      <c r="T153" s="65"/>
      <c r="AT153" s="15" t="s">
        <v>264</v>
      </c>
      <c r="AU153" s="15" t="s">
        <v>82</v>
      </c>
      <c r="AY153" s="15" t="s">
        <v>264</v>
      </c>
      <c r="BE153" s="208">
        <f>IF(N153="základná",J153,0)</f>
        <v>0</v>
      </c>
      <c r="BF153" s="208">
        <f>IF(N153="znížená",J153,0)</f>
        <v>0</v>
      </c>
      <c r="BG153" s="208">
        <f>IF(N153="zákl. prenesená",J153,0)</f>
        <v>0</v>
      </c>
      <c r="BH153" s="208">
        <f>IF(N153="zníž. prenesená",J153,0)</f>
        <v>0</v>
      </c>
      <c r="BI153" s="208">
        <f>IF(N153="nulová",J153,0)</f>
        <v>0</v>
      </c>
      <c r="BJ153" s="15" t="s">
        <v>88</v>
      </c>
      <c r="BK153" s="209">
        <f>I153*H153</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252"/>
      <c r="P155" s="252"/>
      <c r="Q155" s="252"/>
      <c r="R155" s="252"/>
      <c r="S155" s="252"/>
      <c r="T155" s="253"/>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6.95" customHeight="1">
      <c r="B156" s="47"/>
      <c r="C156" s="48"/>
      <c r="D156" s="48"/>
      <c r="E156" s="48"/>
      <c r="F156" s="48"/>
      <c r="G156" s="48"/>
      <c r="H156" s="48"/>
      <c r="I156" s="146"/>
      <c r="J156" s="48"/>
      <c r="K156" s="48"/>
      <c r="L156" s="36"/>
    </row>
  </sheetData>
  <sheetProtection algorithmName="SHA-512" hashValue="ZaAA2cF2vTdTiszRbrG1NrCNd8QBXwLJx8c9nJGP6X9iBxnnA9a8J0kMVB6FAckj1JxZ6uMRPfKU/rAtkMng8Q==" saltValue="WQ3qRW82ZYwXmsa8q+r8bmFYzdWDRgyi3M5aT/r9YlurIN0Y1OlxJFZI2ouX8qViMpZCfDl+iQHNBZsj0Mx0LA==" spinCount="100000" sheet="1" objects="1" scenarios="1" formatColumns="0" formatRows="0" autoFilter="0"/>
  <autoFilter ref="C125:K155"/>
  <mergeCells count="12">
    <mergeCell ref="E118:H118"/>
    <mergeCell ref="L2:V2"/>
    <mergeCell ref="E85:H85"/>
    <mergeCell ref="E87:H87"/>
    <mergeCell ref="E89:H89"/>
    <mergeCell ref="E114:H114"/>
    <mergeCell ref="E116:H116"/>
    <mergeCell ref="E7:H7"/>
    <mergeCell ref="E9:H9"/>
    <mergeCell ref="E11:H11"/>
    <mergeCell ref="E20:H20"/>
    <mergeCell ref="E29:H29"/>
  </mergeCells>
  <dataValidations count="2">
    <dataValidation type="list" allowBlank="1" showInputMessage="1" showErrorMessage="1" error="Povolené sú hodnoty K, M." sqref="D153:D156">
      <formula1>"K, M"</formula1>
    </dataValidation>
    <dataValidation type="list" allowBlank="1" showInputMessage="1" showErrorMessage="1" error="Povolené sú hodnoty základná, znížená, nulová." sqref="N153:N156">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7"/>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130</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612</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ROUND(J126,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ROUND((ROUND((SUM(BE126:BE152)),  2) + SUM(BE154:BE156)), 2)</f>
        <v>0</v>
      </c>
      <c r="I35" s="127">
        <v>0.2</v>
      </c>
      <c r="J35" s="126">
        <f>ROUND((ROUND(((SUM(BE126:BE152))*I35),  2) + (SUM(BE154:BE156)*I35)), 2)</f>
        <v>0</v>
      </c>
      <c r="L35" s="36"/>
    </row>
    <row r="36" spans="2:12" s="1" customFormat="1" ht="14.45" customHeight="1">
      <c r="B36" s="36"/>
      <c r="E36" s="114" t="s">
        <v>41</v>
      </c>
      <c r="F36" s="126">
        <f>ROUND((ROUND((SUM(BF126:BF152)),  2) + SUM(BF154:BF156)), 2)</f>
        <v>0</v>
      </c>
      <c r="I36" s="127">
        <v>0.2</v>
      </c>
      <c r="J36" s="126">
        <f>ROUND((ROUND(((SUM(BF126:BF152))*I36),  2) + (SUM(BF154:BF156)*I36)), 2)</f>
        <v>0</v>
      </c>
      <c r="L36" s="36"/>
    </row>
    <row r="37" spans="2:12" s="1" customFormat="1" ht="14.45" hidden="1" customHeight="1">
      <c r="B37" s="36"/>
      <c r="E37" s="114" t="s">
        <v>42</v>
      </c>
      <c r="F37" s="126">
        <f>ROUND((ROUND((SUM(BG126:BG152)),  2) + SUM(BG154:BG156)), 2)</f>
        <v>0</v>
      </c>
      <c r="I37" s="127">
        <v>0.2</v>
      </c>
      <c r="J37" s="126">
        <f>0</f>
        <v>0</v>
      </c>
      <c r="L37" s="36"/>
    </row>
    <row r="38" spans="2:12" s="1" customFormat="1" ht="14.45" hidden="1" customHeight="1">
      <c r="B38" s="36"/>
      <c r="E38" s="114" t="s">
        <v>43</v>
      </c>
      <c r="F38" s="126">
        <f>ROUND((ROUND((SUM(BH126:BH152)),  2) + SUM(BH154:BH156)), 2)</f>
        <v>0</v>
      </c>
      <c r="I38" s="127">
        <v>0.2</v>
      </c>
      <c r="J38" s="126">
        <f>0</f>
        <v>0</v>
      </c>
      <c r="L38" s="36"/>
    </row>
    <row r="39" spans="2:12" s="1" customFormat="1" ht="14.45" hidden="1" customHeight="1">
      <c r="B39" s="36"/>
      <c r="E39" s="114" t="s">
        <v>44</v>
      </c>
      <c r="F39" s="126">
        <f>ROUND((ROUND((SUM(BI126:BI152)),  2) + SUM(BI154:BI156)),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2019-05.2.7 - Rybník č. 2 Bočné múry bezpečnostného priepadu</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J126</f>
        <v>0</v>
      </c>
      <c r="K98" s="33"/>
      <c r="L98" s="36"/>
      <c r="AU98" s="15" t="s">
        <v>164</v>
      </c>
    </row>
    <row r="99" spans="2:47" s="8" customFormat="1" ht="24.95" customHeight="1">
      <c r="B99" s="155"/>
      <c r="C99" s="156"/>
      <c r="D99" s="157" t="s">
        <v>165</v>
      </c>
      <c r="E99" s="158"/>
      <c r="F99" s="158"/>
      <c r="G99" s="158"/>
      <c r="H99" s="158"/>
      <c r="I99" s="159"/>
      <c r="J99" s="160">
        <f>J127</f>
        <v>0</v>
      </c>
      <c r="K99" s="156"/>
      <c r="L99" s="161"/>
    </row>
    <row r="100" spans="2:47" s="9" customFormat="1" ht="19.899999999999999" customHeight="1">
      <c r="B100" s="162"/>
      <c r="C100" s="97"/>
      <c r="D100" s="163" t="s">
        <v>166</v>
      </c>
      <c r="E100" s="164"/>
      <c r="F100" s="164"/>
      <c r="G100" s="164"/>
      <c r="H100" s="164"/>
      <c r="I100" s="165"/>
      <c r="J100" s="166">
        <f>J128</f>
        <v>0</v>
      </c>
      <c r="K100" s="97"/>
      <c r="L100" s="167"/>
    </row>
    <row r="101" spans="2:47" s="9" customFormat="1" ht="19.899999999999999" customHeight="1">
      <c r="B101" s="162"/>
      <c r="C101" s="97"/>
      <c r="D101" s="163" t="s">
        <v>304</v>
      </c>
      <c r="E101" s="164"/>
      <c r="F101" s="164"/>
      <c r="G101" s="164"/>
      <c r="H101" s="164"/>
      <c r="I101" s="165"/>
      <c r="J101" s="166">
        <f>J135</f>
        <v>0</v>
      </c>
      <c r="K101" s="97"/>
      <c r="L101" s="167"/>
    </row>
    <row r="102" spans="2:47" s="9" customFormat="1" ht="19.899999999999999" customHeight="1">
      <c r="B102" s="162"/>
      <c r="C102" s="97"/>
      <c r="D102" s="163" t="s">
        <v>305</v>
      </c>
      <c r="E102" s="164"/>
      <c r="F102" s="164"/>
      <c r="G102" s="164"/>
      <c r="H102" s="164"/>
      <c r="I102" s="165"/>
      <c r="J102" s="166">
        <f>J138</f>
        <v>0</v>
      </c>
      <c r="K102" s="97"/>
      <c r="L102" s="167"/>
    </row>
    <row r="103" spans="2:47" s="9" customFormat="1" ht="19.899999999999999" customHeight="1">
      <c r="B103" s="162"/>
      <c r="C103" s="97"/>
      <c r="D103" s="163" t="s">
        <v>267</v>
      </c>
      <c r="E103" s="164"/>
      <c r="F103" s="164"/>
      <c r="G103" s="164"/>
      <c r="H103" s="164"/>
      <c r="I103" s="165"/>
      <c r="J103" s="166">
        <f>J149</f>
        <v>0</v>
      </c>
      <c r="K103" s="97"/>
      <c r="L103" s="167"/>
    </row>
    <row r="104" spans="2:47" s="8" customFormat="1" ht="21.75" customHeight="1">
      <c r="B104" s="155"/>
      <c r="C104" s="156"/>
      <c r="D104" s="168" t="s">
        <v>168</v>
      </c>
      <c r="E104" s="156"/>
      <c r="F104" s="156"/>
      <c r="G104" s="156"/>
      <c r="H104" s="156"/>
      <c r="I104" s="169"/>
      <c r="J104" s="170">
        <f>J153</f>
        <v>0</v>
      </c>
      <c r="K104" s="156"/>
      <c r="L104" s="161"/>
    </row>
    <row r="105" spans="2:47" s="1" customFormat="1" ht="21.75" customHeight="1">
      <c r="B105" s="32"/>
      <c r="C105" s="33"/>
      <c r="D105" s="33"/>
      <c r="E105" s="33"/>
      <c r="F105" s="33"/>
      <c r="G105" s="33"/>
      <c r="H105" s="33"/>
      <c r="I105" s="115"/>
      <c r="J105" s="33"/>
      <c r="K105" s="33"/>
      <c r="L105" s="36"/>
    </row>
    <row r="106" spans="2:47" s="1" customFormat="1" ht="6.95" customHeight="1">
      <c r="B106" s="47"/>
      <c r="C106" s="48"/>
      <c r="D106" s="48"/>
      <c r="E106" s="48"/>
      <c r="F106" s="48"/>
      <c r="G106" s="48"/>
      <c r="H106" s="48"/>
      <c r="I106" s="146"/>
      <c r="J106" s="48"/>
      <c r="K106" s="48"/>
      <c r="L106" s="36"/>
    </row>
    <row r="110" spans="2:47" s="1" customFormat="1" ht="6.95" customHeight="1">
      <c r="B110" s="49"/>
      <c r="C110" s="50"/>
      <c r="D110" s="50"/>
      <c r="E110" s="50"/>
      <c r="F110" s="50"/>
      <c r="G110" s="50"/>
      <c r="H110" s="50"/>
      <c r="I110" s="149"/>
      <c r="J110" s="50"/>
      <c r="K110" s="50"/>
      <c r="L110" s="36"/>
    </row>
    <row r="111" spans="2:47" s="1" customFormat="1" ht="24.95" customHeight="1">
      <c r="B111" s="32"/>
      <c r="C111" s="21" t="s">
        <v>169</v>
      </c>
      <c r="D111" s="33"/>
      <c r="E111" s="33"/>
      <c r="F111" s="33"/>
      <c r="G111" s="33"/>
      <c r="H111" s="33"/>
      <c r="I111" s="115"/>
      <c r="J111" s="33"/>
      <c r="K111" s="33"/>
      <c r="L111" s="36"/>
    </row>
    <row r="112" spans="2:47" s="1" customFormat="1" ht="6.95" customHeight="1">
      <c r="B112" s="32"/>
      <c r="C112" s="33"/>
      <c r="D112" s="33"/>
      <c r="E112" s="33"/>
      <c r="F112" s="33"/>
      <c r="G112" s="33"/>
      <c r="H112" s="33"/>
      <c r="I112" s="115"/>
      <c r="J112" s="33"/>
      <c r="K112" s="33"/>
      <c r="L112" s="36"/>
    </row>
    <row r="113" spans="2:63" s="1" customFormat="1" ht="12" customHeight="1">
      <c r="B113" s="32"/>
      <c r="C113" s="27" t="s">
        <v>14</v>
      </c>
      <c r="D113" s="33"/>
      <c r="E113" s="33"/>
      <c r="F113" s="33"/>
      <c r="G113" s="33"/>
      <c r="H113" s="33"/>
      <c r="I113" s="115"/>
      <c r="J113" s="33"/>
      <c r="K113" s="33"/>
      <c r="L113" s="36"/>
    </row>
    <row r="114" spans="2:63" s="1" customFormat="1" ht="16.5" customHeight="1">
      <c r="B114" s="32"/>
      <c r="C114" s="33"/>
      <c r="D114" s="33"/>
      <c r="E114" s="300" t="str">
        <f>E7</f>
        <v>Rybníky Prejta - Oprava tesnania hrádze</v>
      </c>
      <c r="F114" s="301"/>
      <c r="G114" s="301"/>
      <c r="H114" s="301"/>
      <c r="I114" s="115"/>
      <c r="J114" s="33"/>
      <c r="K114" s="33"/>
      <c r="L114" s="36"/>
    </row>
    <row r="115" spans="2:63" ht="12" customHeight="1">
      <c r="B115" s="19"/>
      <c r="C115" s="27" t="s">
        <v>156</v>
      </c>
      <c r="D115" s="20"/>
      <c r="E115" s="20"/>
      <c r="F115" s="20"/>
      <c r="G115" s="20"/>
      <c r="H115" s="20"/>
      <c r="J115" s="20"/>
      <c r="K115" s="20"/>
      <c r="L115" s="18"/>
    </row>
    <row r="116" spans="2:63" s="1" customFormat="1" ht="16.5" customHeight="1">
      <c r="B116" s="32"/>
      <c r="C116" s="33"/>
      <c r="D116" s="33"/>
      <c r="E116" s="300" t="s">
        <v>485</v>
      </c>
      <c r="F116" s="299"/>
      <c r="G116" s="299"/>
      <c r="H116" s="299"/>
      <c r="I116" s="115"/>
      <c r="J116" s="33"/>
      <c r="K116" s="33"/>
      <c r="L116" s="36"/>
    </row>
    <row r="117" spans="2:63" s="1" customFormat="1" ht="12" customHeight="1">
      <c r="B117" s="32"/>
      <c r="C117" s="27" t="s">
        <v>158</v>
      </c>
      <c r="D117" s="33"/>
      <c r="E117" s="33"/>
      <c r="F117" s="33"/>
      <c r="G117" s="33"/>
      <c r="H117" s="33"/>
      <c r="I117" s="115"/>
      <c r="J117" s="33"/>
      <c r="K117" s="33"/>
      <c r="L117" s="36"/>
    </row>
    <row r="118" spans="2:63" s="1" customFormat="1" ht="16.5" customHeight="1">
      <c r="B118" s="32"/>
      <c r="C118" s="33"/>
      <c r="D118" s="33"/>
      <c r="E118" s="281" t="str">
        <f>E11</f>
        <v>2019-05.2.7 - Rybník č. 2 Bočné múry bezpečnostného priepadu</v>
      </c>
      <c r="F118" s="299"/>
      <c r="G118" s="299"/>
      <c r="H118" s="299"/>
      <c r="I118" s="115"/>
      <c r="J118" s="33"/>
      <c r="K118" s="33"/>
      <c r="L118" s="36"/>
    </row>
    <row r="119" spans="2:63" s="1" customFormat="1" ht="6.95" customHeight="1">
      <c r="B119" s="32"/>
      <c r="C119" s="33"/>
      <c r="D119" s="33"/>
      <c r="E119" s="33"/>
      <c r="F119" s="33"/>
      <c r="G119" s="33"/>
      <c r="H119" s="33"/>
      <c r="I119" s="115"/>
      <c r="J119" s="33"/>
      <c r="K119" s="33"/>
      <c r="L119" s="36"/>
    </row>
    <row r="120" spans="2:63" s="1" customFormat="1" ht="12" customHeight="1">
      <c r="B120" s="32"/>
      <c r="C120" s="27" t="s">
        <v>18</v>
      </c>
      <c r="D120" s="33"/>
      <c r="E120" s="33"/>
      <c r="F120" s="25" t="str">
        <f>F14</f>
        <v>Prejta</v>
      </c>
      <c r="G120" s="33"/>
      <c r="H120" s="33"/>
      <c r="I120" s="116" t="s">
        <v>20</v>
      </c>
      <c r="J120" s="59" t="str">
        <f>IF(J14="","",J14)</f>
        <v>11. 6. 2019</v>
      </c>
      <c r="K120" s="33"/>
      <c r="L120" s="36"/>
    </row>
    <row r="121" spans="2:63" s="1" customFormat="1" ht="6.95" customHeight="1">
      <c r="B121" s="32"/>
      <c r="C121" s="33"/>
      <c r="D121" s="33"/>
      <c r="E121" s="33"/>
      <c r="F121" s="33"/>
      <c r="G121" s="33"/>
      <c r="H121" s="33"/>
      <c r="I121" s="115"/>
      <c r="J121" s="33"/>
      <c r="K121" s="33"/>
      <c r="L121" s="36"/>
    </row>
    <row r="122" spans="2:63" s="1" customFormat="1" ht="27.95" customHeight="1">
      <c r="B122" s="32"/>
      <c r="C122" s="27" t="s">
        <v>22</v>
      </c>
      <c r="D122" s="33"/>
      <c r="E122" s="33"/>
      <c r="F122" s="25" t="str">
        <f>E17</f>
        <v>SRZ, MsO Dubnica nad Váhom</v>
      </c>
      <c r="G122" s="33"/>
      <c r="H122" s="33"/>
      <c r="I122" s="116" t="s">
        <v>28</v>
      </c>
      <c r="J122" s="30" t="str">
        <f>E23</f>
        <v>Hydroconsulting s.r.o.</v>
      </c>
      <c r="K122" s="33"/>
      <c r="L122" s="36"/>
    </row>
    <row r="123" spans="2:63" s="1" customFormat="1" ht="27.95" customHeight="1">
      <c r="B123" s="32"/>
      <c r="C123" s="27" t="s">
        <v>26</v>
      </c>
      <c r="D123" s="33"/>
      <c r="E123" s="33"/>
      <c r="F123" s="25" t="str">
        <f>IF(E20="","",E20)</f>
        <v>Vyplň údaj</v>
      </c>
      <c r="G123" s="33"/>
      <c r="H123" s="33"/>
      <c r="I123" s="116" t="s">
        <v>33</v>
      </c>
      <c r="J123" s="30" t="str">
        <f>E26</f>
        <v>Hydroconsulting s.r.o.</v>
      </c>
      <c r="K123" s="33"/>
      <c r="L123" s="36"/>
    </row>
    <row r="124" spans="2:63" s="1" customFormat="1" ht="10.35" customHeight="1">
      <c r="B124" s="32"/>
      <c r="C124" s="33"/>
      <c r="D124" s="33"/>
      <c r="E124" s="33"/>
      <c r="F124" s="33"/>
      <c r="G124" s="33"/>
      <c r="H124" s="33"/>
      <c r="I124" s="115"/>
      <c r="J124" s="33"/>
      <c r="K124" s="33"/>
      <c r="L124" s="36"/>
    </row>
    <row r="125" spans="2:63" s="10" customFormat="1" ht="29.25" customHeight="1">
      <c r="B125" s="171"/>
      <c r="C125" s="172" t="s">
        <v>170</v>
      </c>
      <c r="D125" s="173" t="s">
        <v>60</v>
      </c>
      <c r="E125" s="173" t="s">
        <v>56</v>
      </c>
      <c r="F125" s="173" t="s">
        <v>57</v>
      </c>
      <c r="G125" s="173" t="s">
        <v>171</v>
      </c>
      <c r="H125" s="173" t="s">
        <v>172</v>
      </c>
      <c r="I125" s="174" t="s">
        <v>173</v>
      </c>
      <c r="J125" s="175" t="s">
        <v>162</v>
      </c>
      <c r="K125" s="176" t="s">
        <v>174</v>
      </c>
      <c r="L125" s="177"/>
      <c r="M125" s="68" t="s">
        <v>1</v>
      </c>
      <c r="N125" s="69" t="s">
        <v>39</v>
      </c>
      <c r="O125" s="69" t="s">
        <v>175</v>
      </c>
      <c r="P125" s="69" t="s">
        <v>176</v>
      </c>
      <c r="Q125" s="69" t="s">
        <v>177</v>
      </c>
      <c r="R125" s="69" t="s">
        <v>178</v>
      </c>
      <c r="S125" s="69" t="s">
        <v>179</v>
      </c>
      <c r="T125" s="70" t="s">
        <v>180</v>
      </c>
    </row>
    <row r="126" spans="2:63" s="1" customFormat="1" ht="22.9" customHeight="1">
      <c r="B126" s="32"/>
      <c r="C126" s="75" t="s">
        <v>163</v>
      </c>
      <c r="D126" s="33"/>
      <c r="E126" s="33"/>
      <c r="F126" s="33"/>
      <c r="G126" s="33"/>
      <c r="H126" s="33"/>
      <c r="I126" s="115"/>
      <c r="J126" s="178">
        <f>BK126</f>
        <v>0</v>
      </c>
      <c r="K126" s="33"/>
      <c r="L126" s="36"/>
      <c r="M126" s="71"/>
      <c r="N126" s="72"/>
      <c r="O126" s="72"/>
      <c r="P126" s="179">
        <f>P127+P153</f>
        <v>0</v>
      </c>
      <c r="Q126" s="72"/>
      <c r="R126" s="179">
        <f>R127+R153</f>
        <v>92.337508749999998</v>
      </c>
      <c r="S126" s="72"/>
      <c r="T126" s="180">
        <f>T127+T153</f>
        <v>47.699999999999996</v>
      </c>
      <c r="AT126" s="15" t="s">
        <v>74</v>
      </c>
      <c r="AU126" s="15" t="s">
        <v>164</v>
      </c>
      <c r="BK126" s="181">
        <f>BK127+BK153</f>
        <v>0</v>
      </c>
    </row>
    <row r="127" spans="2:63" s="11" customFormat="1" ht="25.9" customHeight="1">
      <c r="B127" s="182"/>
      <c r="C127" s="183"/>
      <c r="D127" s="184" t="s">
        <v>74</v>
      </c>
      <c r="E127" s="185" t="s">
        <v>181</v>
      </c>
      <c r="F127" s="185" t="s">
        <v>182</v>
      </c>
      <c r="G127" s="183"/>
      <c r="H127" s="183"/>
      <c r="I127" s="186"/>
      <c r="J127" s="170">
        <f>BK127</f>
        <v>0</v>
      </c>
      <c r="K127" s="183"/>
      <c r="L127" s="187"/>
      <c r="M127" s="188"/>
      <c r="N127" s="189"/>
      <c r="O127" s="189"/>
      <c r="P127" s="190">
        <f>P128+P135+P138+P149</f>
        <v>0</v>
      </c>
      <c r="Q127" s="189"/>
      <c r="R127" s="190">
        <f>R128+R135+R138+R149</f>
        <v>92.337508749999998</v>
      </c>
      <c r="S127" s="189"/>
      <c r="T127" s="191">
        <f>T128+T135+T138+T149</f>
        <v>47.699999999999996</v>
      </c>
      <c r="AR127" s="192" t="s">
        <v>82</v>
      </c>
      <c r="AT127" s="193" t="s">
        <v>74</v>
      </c>
      <c r="AU127" s="193" t="s">
        <v>75</v>
      </c>
      <c r="AY127" s="192" t="s">
        <v>183</v>
      </c>
      <c r="BK127" s="194">
        <f>BK128+BK135+BK138+BK149</f>
        <v>0</v>
      </c>
    </row>
    <row r="128" spans="2:63" s="11" customFormat="1" ht="22.9" customHeight="1">
      <c r="B128" s="182"/>
      <c r="C128" s="183"/>
      <c r="D128" s="184" t="s">
        <v>74</v>
      </c>
      <c r="E128" s="195" t="s">
        <v>82</v>
      </c>
      <c r="F128" s="195" t="s">
        <v>184</v>
      </c>
      <c r="G128" s="183"/>
      <c r="H128" s="183"/>
      <c r="I128" s="186"/>
      <c r="J128" s="196">
        <f>BK128</f>
        <v>0</v>
      </c>
      <c r="K128" s="183"/>
      <c r="L128" s="187"/>
      <c r="M128" s="188"/>
      <c r="N128" s="189"/>
      <c r="O128" s="189"/>
      <c r="P128" s="190">
        <f>SUM(P129:P134)</f>
        <v>0</v>
      </c>
      <c r="Q128" s="189"/>
      <c r="R128" s="190">
        <f>SUM(R129:R134)</f>
        <v>0</v>
      </c>
      <c r="S128" s="189"/>
      <c r="T128" s="191">
        <f>SUM(T129:T134)</f>
        <v>0</v>
      </c>
      <c r="AR128" s="192" t="s">
        <v>82</v>
      </c>
      <c r="AT128" s="193" t="s">
        <v>74</v>
      </c>
      <c r="AU128" s="193" t="s">
        <v>82</v>
      </c>
      <c r="AY128" s="192" t="s">
        <v>183</v>
      </c>
      <c r="BK128" s="194">
        <f>SUM(BK129:BK134)</f>
        <v>0</v>
      </c>
    </row>
    <row r="129" spans="2:65" s="1" customFormat="1" ht="36" customHeight="1">
      <c r="B129" s="32"/>
      <c r="C129" s="197" t="s">
        <v>82</v>
      </c>
      <c r="D129" s="197" t="s">
        <v>185</v>
      </c>
      <c r="E129" s="198" t="s">
        <v>434</v>
      </c>
      <c r="F129" s="199" t="s">
        <v>435</v>
      </c>
      <c r="G129" s="200" t="s">
        <v>188</v>
      </c>
      <c r="H129" s="201">
        <v>18</v>
      </c>
      <c r="I129" s="202"/>
      <c r="J129" s="201">
        <f>ROUND(I129*H129,3)</f>
        <v>0</v>
      </c>
      <c r="K129" s="199" t="s">
        <v>436</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613</v>
      </c>
    </row>
    <row r="130" spans="2:65" s="12" customFormat="1" ht="22.5">
      <c r="B130" s="210"/>
      <c r="C130" s="211"/>
      <c r="D130" s="212" t="s">
        <v>192</v>
      </c>
      <c r="E130" s="213" t="s">
        <v>1</v>
      </c>
      <c r="F130" s="214" t="s">
        <v>465</v>
      </c>
      <c r="G130" s="211"/>
      <c r="H130" s="215">
        <v>18</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88</v>
      </c>
      <c r="D131" s="197" t="s">
        <v>185</v>
      </c>
      <c r="E131" s="198" t="s">
        <v>439</v>
      </c>
      <c r="F131" s="199" t="s">
        <v>440</v>
      </c>
      <c r="G131" s="200" t="s">
        <v>188</v>
      </c>
      <c r="H131" s="201">
        <v>18</v>
      </c>
      <c r="I131" s="202"/>
      <c r="J131" s="201">
        <f>ROUND(I131*H131,3)</f>
        <v>0</v>
      </c>
      <c r="K131" s="199" t="s">
        <v>436</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614</v>
      </c>
    </row>
    <row r="132" spans="2:65" s="12" customFormat="1" ht="22.5">
      <c r="B132" s="210"/>
      <c r="C132" s="211"/>
      <c r="D132" s="212" t="s">
        <v>192</v>
      </c>
      <c r="E132" s="213" t="s">
        <v>1</v>
      </c>
      <c r="F132" s="214" t="s">
        <v>467</v>
      </c>
      <c r="G132" s="211"/>
      <c r="H132" s="215">
        <v>18</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48" customHeight="1">
      <c r="B133" s="32"/>
      <c r="C133" s="197" t="s">
        <v>198</v>
      </c>
      <c r="D133" s="197" t="s">
        <v>185</v>
      </c>
      <c r="E133" s="198" t="s">
        <v>442</v>
      </c>
      <c r="F133" s="199" t="s">
        <v>443</v>
      </c>
      <c r="G133" s="200" t="s">
        <v>188</v>
      </c>
      <c r="H133" s="201">
        <v>8.6999999999999993</v>
      </c>
      <c r="I133" s="202"/>
      <c r="J133" s="201">
        <f>ROUND(I133*H133,3)</f>
        <v>0</v>
      </c>
      <c r="K133" s="199" t="s">
        <v>189</v>
      </c>
      <c r="L133" s="36"/>
      <c r="M133" s="203" t="s">
        <v>1</v>
      </c>
      <c r="N133" s="204" t="s">
        <v>41</v>
      </c>
      <c r="O133" s="64"/>
      <c r="P133" s="205">
        <f>O133*H133</f>
        <v>0</v>
      </c>
      <c r="Q133" s="205">
        <v>0</v>
      </c>
      <c r="R133" s="205">
        <f>Q133*H133</f>
        <v>0</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615</v>
      </c>
    </row>
    <row r="134" spans="2:65" s="12" customFormat="1">
      <c r="B134" s="210"/>
      <c r="C134" s="211"/>
      <c r="D134" s="212" t="s">
        <v>192</v>
      </c>
      <c r="E134" s="213" t="s">
        <v>1</v>
      </c>
      <c r="F134" s="214" t="s">
        <v>469</v>
      </c>
      <c r="G134" s="211"/>
      <c r="H134" s="215">
        <v>8.6999999999999993</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1" customFormat="1" ht="22.9" customHeight="1">
      <c r="B135" s="182"/>
      <c r="C135" s="183"/>
      <c r="D135" s="184" t="s">
        <v>74</v>
      </c>
      <c r="E135" s="195" t="s">
        <v>88</v>
      </c>
      <c r="F135" s="195" t="s">
        <v>325</v>
      </c>
      <c r="G135" s="183"/>
      <c r="H135" s="183"/>
      <c r="I135" s="186"/>
      <c r="J135" s="196">
        <f>BK135</f>
        <v>0</v>
      </c>
      <c r="K135" s="183"/>
      <c r="L135" s="187"/>
      <c r="M135" s="188"/>
      <c r="N135" s="189"/>
      <c r="O135" s="189"/>
      <c r="P135" s="190">
        <f>SUM(P136:P137)</f>
        <v>0</v>
      </c>
      <c r="Q135" s="189"/>
      <c r="R135" s="190">
        <f>SUM(R136:R137)</f>
        <v>5.3650320000000002</v>
      </c>
      <c r="S135" s="189"/>
      <c r="T135" s="191">
        <f>SUM(T136:T137)</f>
        <v>0</v>
      </c>
      <c r="AR135" s="192" t="s">
        <v>82</v>
      </c>
      <c r="AT135" s="193" t="s">
        <v>74</v>
      </c>
      <c r="AU135" s="193" t="s">
        <v>82</v>
      </c>
      <c r="AY135" s="192" t="s">
        <v>183</v>
      </c>
      <c r="BK135" s="194">
        <f>SUM(BK136:BK137)</f>
        <v>0</v>
      </c>
    </row>
    <row r="136" spans="2:65" s="1" customFormat="1" ht="16.5" customHeight="1">
      <c r="B136" s="32"/>
      <c r="C136" s="197" t="s">
        <v>190</v>
      </c>
      <c r="D136" s="197" t="s">
        <v>185</v>
      </c>
      <c r="E136" s="198" t="s">
        <v>326</v>
      </c>
      <c r="F136" s="199" t="s">
        <v>327</v>
      </c>
      <c r="G136" s="200" t="s">
        <v>188</v>
      </c>
      <c r="H136" s="201">
        <v>2.4</v>
      </c>
      <c r="I136" s="202"/>
      <c r="J136" s="201">
        <f>ROUND(I136*H136,3)</f>
        <v>0</v>
      </c>
      <c r="K136" s="199" t="s">
        <v>189</v>
      </c>
      <c r="L136" s="36"/>
      <c r="M136" s="203" t="s">
        <v>1</v>
      </c>
      <c r="N136" s="204" t="s">
        <v>41</v>
      </c>
      <c r="O136" s="64"/>
      <c r="P136" s="205">
        <f>O136*H136</f>
        <v>0</v>
      </c>
      <c r="Q136" s="205">
        <v>2.23543</v>
      </c>
      <c r="R136" s="205">
        <f>Q136*H136</f>
        <v>5.3650320000000002</v>
      </c>
      <c r="S136" s="205">
        <v>0</v>
      </c>
      <c r="T136" s="206">
        <f>S136*H136</f>
        <v>0</v>
      </c>
      <c r="AR136" s="207" t="s">
        <v>190</v>
      </c>
      <c r="AT136" s="207" t="s">
        <v>185</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616</v>
      </c>
    </row>
    <row r="137" spans="2:65" s="12" customFormat="1">
      <c r="B137" s="210"/>
      <c r="C137" s="211"/>
      <c r="D137" s="212" t="s">
        <v>192</v>
      </c>
      <c r="E137" s="213" t="s">
        <v>1</v>
      </c>
      <c r="F137" s="214" t="s">
        <v>471</v>
      </c>
      <c r="G137" s="211"/>
      <c r="H137" s="215">
        <v>2.4</v>
      </c>
      <c r="I137" s="216"/>
      <c r="J137" s="211"/>
      <c r="K137" s="211"/>
      <c r="L137" s="217"/>
      <c r="M137" s="218"/>
      <c r="N137" s="219"/>
      <c r="O137" s="219"/>
      <c r="P137" s="219"/>
      <c r="Q137" s="219"/>
      <c r="R137" s="219"/>
      <c r="S137" s="219"/>
      <c r="T137" s="220"/>
      <c r="AT137" s="221" t="s">
        <v>192</v>
      </c>
      <c r="AU137" s="221" t="s">
        <v>88</v>
      </c>
      <c r="AV137" s="12" t="s">
        <v>88</v>
      </c>
      <c r="AW137" s="12" t="s">
        <v>31</v>
      </c>
      <c r="AX137" s="12" t="s">
        <v>82</v>
      </c>
      <c r="AY137" s="221" t="s">
        <v>183</v>
      </c>
    </row>
    <row r="138" spans="2:65" s="11" customFormat="1" ht="22.9" customHeight="1">
      <c r="B138" s="182"/>
      <c r="C138" s="183"/>
      <c r="D138" s="184" t="s">
        <v>74</v>
      </c>
      <c r="E138" s="195" t="s">
        <v>198</v>
      </c>
      <c r="F138" s="195" t="s">
        <v>338</v>
      </c>
      <c r="G138" s="183"/>
      <c r="H138" s="183"/>
      <c r="I138" s="186"/>
      <c r="J138" s="196">
        <f>BK138</f>
        <v>0</v>
      </c>
      <c r="K138" s="183"/>
      <c r="L138" s="187"/>
      <c r="M138" s="188"/>
      <c r="N138" s="189"/>
      <c r="O138" s="189"/>
      <c r="P138" s="190">
        <f>SUM(P139:P148)</f>
        <v>0</v>
      </c>
      <c r="Q138" s="189"/>
      <c r="R138" s="190">
        <f>SUM(R139:R148)</f>
        <v>86.972476749999998</v>
      </c>
      <c r="S138" s="189"/>
      <c r="T138" s="191">
        <f>SUM(T139:T148)</f>
        <v>0</v>
      </c>
      <c r="AR138" s="192" t="s">
        <v>82</v>
      </c>
      <c r="AT138" s="193" t="s">
        <v>74</v>
      </c>
      <c r="AU138" s="193" t="s">
        <v>82</v>
      </c>
      <c r="AY138" s="192" t="s">
        <v>183</v>
      </c>
      <c r="BK138" s="194">
        <f>SUM(BK139:BK148)</f>
        <v>0</v>
      </c>
    </row>
    <row r="139" spans="2:65" s="1" customFormat="1" ht="24" customHeight="1">
      <c r="B139" s="32"/>
      <c r="C139" s="197" t="s">
        <v>214</v>
      </c>
      <c r="D139" s="197" t="s">
        <v>185</v>
      </c>
      <c r="E139" s="198" t="s">
        <v>347</v>
      </c>
      <c r="F139" s="199" t="s">
        <v>348</v>
      </c>
      <c r="G139" s="200" t="s">
        <v>188</v>
      </c>
      <c r="H139" s="201">
        <v>37.1</v>
      </c>
      <c r="I139" s="202"/>
      <c r="J139" s="201">
        <f>ROUND(I139*H139,3)</f>
        <v>0</v>
      </c>
      <c r="K139" s="199" t="s">
        <v>189</v>
      </c>
      <c r="L139" s="36"/>
      <c r="M139" s="203" t="s">
        <v>1</v>
      </c>
      <c r="N139" s="204" t="s">
        <v>41</v>
      </c>
      <c r="O139" s="64"/>
      <c r="P139" s="205">
        <f>O139*H139</f>
        <v>0</v>
      </c>
      <c r="Q139" s="205">
        <v>2.3254700000000001</v>
      </c>
      <c r="R139" s="205">
        <f>Q139*H139</f>
        <v>86.274937000000008</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617</v>
      </c>
    </row>
    <row r="140" spans="2:65" s="12" customFormat="1" ht="33.75">
      <c r="B140" s="210"/>
      <c r="C140" s="211"/>
      <c r="D140" s="212" t="s">
        <v>192</v>
      </c>
      <c r="E140" s="213" t="s">
        <v>1</v>
      </c>
      <c r="F140" s="214" t="s">
        <v>473</v>
      </c>
      <c r="G140" s="211"/>
      <c r="H140" s="215">
        <v>27.9</v>
      </c>
      <c r="I140" s="216"/>
      <c r="J140" s="211"/>
      <c r="K140" s="211"/>
      <c r="L140" s="217"/>
      <c r="M140" s="218"/>
      <c r="N140" s="219"/>
      <c r="O140" s="219"/>
      <c r="P140" s="219"/>
      <c r="Q140" s="219"/>
      <c r="R140" s="219"/>
      <c r="S140" s="219"/>
      <c r="T140" s="220"/>
      <c r="AT140" s="221" t="s">
        <v>192</v>
      </c>
      <c r="AU140" s="221" t="s">
        <v>88</v>
      </c>
      <c r="AV140" s="12" t="s">
        <v>88</v>
      </c>
      <c r="AW140" s="12" t="s">
        <v>31</v>
      </c>
      <c r="AX140" s="12" t="s">
        <v>75</v>
      </c>
      <c r="AY140" s="221" t="s">
        <v>183</v>
      </c>
    </row>
    <row r="141" spans="2:65" s="12" customFormat="1">
      <c r="B141" s="210"/>
      <c r="C141" s="211"/>
      <c r="D141" s="212" t="s">
        <v>192</v>
      </c>
      <c r="E141" s="213" t="s">
        <v>1</v>
      </c>
      <c r="F141" s="214" t="s">
        <v>474</v>
      </c>
      <c r="G141" s="211"/>
      <c r="H141" s="215">
        <v>9.1999999999999993</v>
      </c>
      <c r="I141" s="216"/>
      <c r="J141" s="211"/>
      <c r="K141" s="211"/>
      <c r="L141" s="217"/>
      <c r="M141" s="218"/>
      <c r="N141" s="219"/>
      <c r="O141" s="219"/>
      <c r="P141" s="219"/>
      <c r="Q141" s="219"/>
      <c r="R141" s="219"/>
      <c r="S141" s="219"/>
      <c r="T141" s="220"/>
      <c r="AT141" s="221" t="s">
        <v>192</v>
      </c>
      <c r="AU141" s="221" t="s">
        <v>88</v>
      </c>
      <c r="AV141" s="12" t="s">
        <v>88</v>
      </c>
      <c r="AW141" s="12" t="s">
        <v>31</v>
      </c>
      <c r="AX141" s="12" t="s">
        <v>75</v>
      </c>
      <c r="AY141" s="221" t="s">
        <v>183</v>
      </c>
    </row>
    <row r="142" spans="2:65" s="13" customFormat="1">
      <c r="B142" s="222"/>
      <c r="C142" s="223"/>
      <c r="D142" s="212" t="s">
        <v>192</v>
      </c>
      <c r="E142" s="224" t="s">
        <v>1</v>
      </c>
      <c r="F142" s="225" t="s">
        <v>205</v>
      </c>
      <c r="G142" s="223"/>
      <c r="H142" s="226">
        <v>37.099999999999994</v>
      </c>
      <c r="I142" s="227"/>
      <c r="J142" s="223"/>
      <c r="K142" s="223"/>
      <c r="L142" s="228"/>
      <c r="M142" s="229"/>
      <c r="N142" s="230"/>
      <c r="O142" s="230"/>
      <c r="P142" s="230"/>
      <c r="Q142" s="230"/>
      <c r="R142" s="230"/>
      <c r="S142" s="230"/>
      <c r="T142" s="231"/>
      <c r="AT142" s="232" t="s">
        <v>192</v>
      </c>
      <c r="AU142" s="232" t="s">
        <v>88</v>
      </c>
      <c r="AV142" s="13" t="s">
        <v>190</v>
      </c>
      <c r="AW142" s="13" t="s">
        <v>31</v>
      </c>
      <c r="AX142" s="13" t="s">
        <v>82</v>
      </c>
      <c r="AY142" s="232" t="s">
        <v>183</v>
      </c>
    </row>
    <row r="143" spans="2:65" s="1" customFormat="1" ht="72" customHeight="1">
      <c r="B143" s="32"/>
      <c r="C143" s="197" t="s">
        <v>219</v>
      </c>
      <c r="D143" s="197" t="s">
        <v>185</v>
      </c>
      <c r="E143" s="198" t="s">
        <v>352</v>
      </c>
      <c r="F143" s="199" t="s">
        <v>353</v>
      </c>
      <c r="G143" s="200" t="s">
        <v>240</v>
      </c>
      <c r="H143" s="201">
        <v>51</v>
      </c>
      <c r="I143" s="202"/>
      <c r="J143" s="201">
        <f>ROUND(I143*H143,3)</f>
        <v>0</v>
      </c>
      <c r="K143" s="199" t="s">
        <v>189</v>
      </c>
      <c r="L143" s="36"/>
      <c r="M143" s="203" t="s">
        <v>1</v>
      </c>
      <c r="N143" s="204" t="s">
        <v>41</v>
      </c>
      <c r="O143" s="64"/>
      <c r="P143" s="205">
        <f>O143*H143</f>
        <v>0</v>
      </c>
      <c r="Q143" s="205">
        <v>3.3400000000000001E-3</v>
      </c>
      <c r="R143" s="205">
        <f>Q143*H143</f>
        <v>0.17033999999999999</v>
      </c>
      <c r="S143" s="205">
        <v>0</v>
      </c>
      <c r="T143" s="206">
        <f>S143*H143</f>
        <v>0</v>
      </c>
      <c r="AR143" s="207" t="s">
        <v>190</v>
      </c>
      <c r="AT143" s="207" t="s">
        <v>185</v>
      </c>
      <c r="AU143" s="207" t="s">
        <v>88</v>
      </c>
      <c r="AY143" s="15" t="s">
        <v>183</v>
      </c>
      <c r="BE143" s="208">
        <f>IF(N143="základná",J143,0)</f>
        <v>0</v>
      </c>
      <c r="BF143" s="208">
        <f>IF(N143="znížená",J143,0)</f>
        <v>0</v>
      </c>
      <c r="BG143" s="208">
        <f>IF(N143="zákl. prenesená",J143,0)</f>
        <v>0</v>
      </c>
      <c r="BH143" s="208">
        <f>IF(N143="zníž. prenesená",J143,0)</f>
        <v>0</v>
      </c>
      <c r="BI143" s="208">
        <f>IF(N143="nulová",J143,0)</f>
        <v>0</v>
      </c>
      <c r="BJ143" s="15" t="s">
        <v>88</v>
      </c>
      <c r="BK143" s="209">
        <f>ROUND(I143*H143,3)</f>
        <v>0</v>
      </c>
      <c r="BL143" s="15" t="s">
        <v>190</v>
      </c>
      <c r="BM143" s="207" t="s">
        <v>618</v>
      </c>
    </row>
    <row r="144" spans="2:65" s="12" customFormat="1">
      <c r="B144" s="210"/>
      <c r="C144" s="211"/>
      <c r="D144" s="212" t="s">
        <v>192</v>
      </c>
      <c r="E144" s="213" t="s">
        <v>1</v>
      </c>
      <c r="F144" s="214" t="s">
        <v>476</v>
      </c>
      <c r="G144" s="211"/>
      <c r="H144" s="215">
        <v>51</v>
      </c>
      <c r="I144" s="216"/>
      <c r="J144" s="211"/>
      <c r="K144" s="211"/>
      <c r="L144" s="217"/>
      <c r="M144" s="218"/>
      <c r="N144" s="219"/>
      <c r="O144" s="219"/>
      <c r="P144" s="219"/>
      <c r="Q144" s="219"/>
      <c r="R144" s="219"/>
      <c r="S144" s="219"/>
      <c r="T144" s="220"/>
      <c r="AT144" s="221" t="s">
        <v>192</v>
      </c>
      <c r="AU144" s="221" t="s">
        <v>88</v>
      </c>
      <c r="AV144" s="12" t="s">
        <v>88</v>
      </c>
      <c r="AW144" s="12" t="s">
        <v>31</v>
      </c>
      <c r="AX144" s="12" t="s">
        <v>82</v>
      </c>
      <c r="AY144" s="221" t="s">
        <v>183</v>
      </c>
    </row>
    <row r="145" spans="2:65" s="1" customFormat="1" ht="72" customHeight="1">
      <c r="B145" s="32"/>
      <c r="C145" s="197" t="s">
        <v>225</v>
      </c>
      <c r="D145" s="197" t="s">
        <v>185</v>
      </c>
      <c r="E145" s="198" t="s">
        <v>358</v>
      </c>
      <c r="F145" s="199" t="s">
        <v>359</v>
      </c>
      <c r="G145" s="200" t="s">
        <v>240</v>
      </c>
      <c r="H145" s="201">
        <v>51</v>
      </c>
      <c r="I145" s="202"/>
      <c r="J145" s="201">
        <f>ROUND(I145*H145,3)</f>
        <v>0</v>
      </c>
      <c r="K145" s="199" t="s">
        <v>189</v>
      </c>
      <c r="L145" s="36"/>
      <c r="M145" s="203" t="s">
        <v>1</v>
      </c>
      <c r="N145" s="204" t="s">
        <v>41</v>
      </c>
      <c r="O145" s="64"/>
      <c r="P145" s="205">
        <f>O145*H145</f>
        <v>0</v>
      </c>
      <c r="Q145" s="205">
        <v>0</v>
      </c>
      <c r="R145" s="205">
        <f>Q145*H145</f>
        <v>0</v>
      </c>
      <c r="S145" s="205">
        <v>0</v>
      </c>
      <c r="T145" s="206">
        <f>S145*H145</f>
        <v>0</v>
      </c>
      <c r="AR145" s="207" t="s">
        <v>190</v>
      </c>
      <c r="AT145" s="207" t="s">
        <v>185</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619</v>
      </c>
    </row>
    <row r="146" spans="2:65" s="12" customFormat="1">
      <c r="B146" s="210"/>
      <c r="C146" s="211"/>
      <c r="D146" s="212" t="s">
        <v>192</v>
      </c>
      <c r="E146" s="213" t="s">
        <v>1</v>
      </c>
      <c r="F146" s="214" t="s">
        <v>476</v>
      </c>
      <c r="G146" s="211"/>
      <c r="H146" s="215">
        <v>51</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 customFormat="1" ht="24" customHeight="1">
      <c r="B147" s="32"/>
      <c r="C147" s="233" t="s">
        <v>210</v>
      </c>
      <c r="D147" s="233" t="s">
        <v>206</v>
      </c>
      <c r="E147" s="234" t="s">
        <v>339</v>
      </c>
      <c r="F147" s="235" t="s">
        <v>340</v>
      </c>
      <c r="G147" s="236" t="s">
        <v>240</v>
      </c>
      <c r="H147" s="237">
        <v>98.174999999999997</v>
      </c>
      <c r="I147" s="238"/>
      <c r="J147" s="237">
        <f>ROUND(I147*H147,3)</f>
        <v>0</v>
      </c>
      <c r="K147" s="235" t="s">
        <v>189</v>
      </c>
      <c r="L147" s="239"/>
      <c r="M147" s="240" t="s">
        <v>1</v>
      </c>
      <c r="N147" s="241" t="s">
        <v>41</v>
      </c>
      <c r="O147" s="64"/>
      <c r="P147" s="205">
        <f>O147*H147</f>
        <v>0</v>
      </c>
      <c r="Q147" s="205">
        <v>5.3699999999999998E-3</v>
      </c>
      <c r="R147" s="205">
        <f>Q147*H147</f>
        <v>0.52719974999999997</v>
      </c>
      <c r="S147" s="205">
        <v>0</v>
      </c>
      <c r="T147" s="206">
        <f>S147*H147</f>
        <v>0</v>
      </c>
      <c r="AR147" s="207" t="s">
        <v>210</v>
      </c>
      <c r="AT147" s="207" t="s">
        <v>206</v>
      </c>
      <c r="AU147" s="207" t="s">
        <v>88</v>
      </c>
      <c r="AY147" s="15" t="s">
        <v>183</v>
      </c>
      <c r="BE147" s="208">
        <f>IF(N147="základná",J147,0)</f>
        <v>0</v>
      </c>
      <c r="BF147" s="208">
        <f>IF(N147="znížená",J147,0)</f>
        <v>0</v>
      </c>
      <c r="BG147" s="208">
        <f>IF(N147="zákl. prenesená",J147,0)</f>
        <v>0</v>
      </c>
      <c r="BH147" s="208">
        <f>IF(N147="zníž. prenesená",J147,0)</f>
        <v>0</v>
      </c>
      <c r="BI147" s="208">
        <f>IF(N147="nulová",J147,0)</f>
        <v>0</v>
      </c>
      <c r="BJ147" s="15" t="s">
        <v>88</v>
      </c>
      <c r="BK147" s="209">
        <f>ROUND(I147*H147,3)</f>
        <v>0</v>
      </c>
      <c r="BL147" s="15" t="s">
        <v>190</v>
      </c>
      <c r="BM147" s="207" t="s">
        <v>620</v>
      </c>
    </row>
    <row r="148" spans="2:65" s="12" customFormat="1">
      <c r="B148" s="210"/>
      <c r="C148" s="211"/>
      <c r="D148" s="212" t="s">
        <v>192</v>
      </c>
      <c r="E148" s="213" t="s">
        <v>1</v>
      </c>
      <c r="F148" s="214" t="s">
        <v>479</v>
      </c>
      <c r="G148" s="211"/>
      <c r="H148" s="215">
        <v>98.174999999999997</v>
      </c>
      <c r="I148" s="216"/>
      <c r="J148" s="211"/>
      <c r="K148" s="211"/>
      <c r="L148" s="217"/>
      <c r="M148" s="218"/>
      <c r="N148" s="219"/>
      <c r="O148" s="219"/>
      <c r="P148" s="219"/>
      <c r="Q148" s="219"/>
      <c r="R148" s="219"/>
      <c r="S148" s="219"/>
      <c r="T148" s="220"/>
      <c r="AT148" s="221" t="s">
        <v>192</v>
      </c>
      <c r="AU148" s="221" t="s">
        <v>88</v>
      </c>
      <c r="AV148" s="12" t="s">
        <v>88</v>
      </c>
      <c r="AW148" s="12" t="s">
        <v>31</v>
      </c>
      <c r="AX148" s="12" t="s">
        <v>82</v>
      </c>
      <c r="AY148" s="221" t="s">
        <v>183</v>
      </c>
    </row>
    <row r="149" spans="2:65" s="11" customFormat="1" ht="22.9" customHeight="1">
      <c r="B149" s="182"/>
      <c r="C149" s="183"/>
      <c r="D149" s="184" t="s">
        <v>74</v>
      </c>
      <c r="E149" s="195" t="s">
        <v>237</v>
      </c>
      <c r="F149" s="195" t="s">
        <v>298</v>
      </c>
      <c r="G149" s="183"/>
      <c r="H149" s="183"/>
      <c r="I149" s="186"/>
      <c r="J149" s="196">
        <f>BK149</f>
        <v>0</v>
      </c>
      <c r="K149" s="183"/>
      <c r="L149" s="187"/>
      <c r="M149" s="188"/>
      <c r="N149" s="189"/>
      <c r="O149" s="189"/>
      <c r="P149" s="190">
        <f>SUM(P150:P152)</f>
        <v>0</v>
      </c>
      <c r="Q149" s="189"/>
      <c r="R149" s="190">
        <f>SUM(R150:R152)</f>
        <v>0</v>
      </c>
      <c r="S149" s="189"/>
      <c r="T149" s="191">
        <f>SUM(T150:T152)</f>
        <v>47.699999999999996</v>
      </c>
      <c r="AR149" s="192" t="s">
        <v>82</v>
      </c>
      <c r="AT149" s="193" t="s">
        <v>74</v>
      </c>
      <c r="AU149" s="193" t="s">
        <v>82</v>
      </c>
      <c r="AY149" s="192" t="s">
        <v>183</v>
      </c>
      <c r="BK149" s="194">
        <f>SUM(BK150:BK152)</f>
        <v>0</v>
      </c>
    </row>
    <row r="150" spans="2:65" s="1" customFormat="1" ht="72" customHeight="1">
      <c r="B150" s="32"/>
      <c r="C150" s="197" t="s">
        <v>237</v>
      </c>
      <c r="D150" s="197" t="s">
        <v>185</v>
      </c>
      <c r="E150" s="198" t="s">
        <v>459</v>
      </c>
      <c r="F150" s="199" t="s">
        <v>460</v>
      </c>
      <c r="G150" s="200" t="s">
        <v>188</v>
      </c>
      <c r="H150" s="201">
        <v>18</v>
      </c>
      <c r="I150" s="202"/>
      <c r="J150" s="201">
        <f>ROUND(I150*H150,3)</f>
        <v>0</v>
      </c>
      <c r="K150" s="199" t="s">
        <v>436</v>
      </c>
      <c r="L150" s="36"/>
      <c r="M150" s="203" t="s">
        <v>1</v>
      </c>
      <c r="N150" s="204" t="s">
        <v>41</v>
      </c>
      <c r="O150" s="64"/>
      <c r="P150" s="205">
        <f>O150*H150</f>
        <v>0</v>
      </c>
      <c r="Q150" s="205">
        <v>0</v>
      </c>
      <c r="R150" s="205">
        <f>Q150*H150</f>
        <v>0</v>
      </c>
      <c r="S150" s="205">
        <v>2.65</v>
      </c>
      <c r="T150" s="206">
        <f>S150*H150</f>
        <v>47.699999999999996</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621</v>
      </c>
    </row>
    <row r="151" spans="2:65" s="12" customFormat="1">
      <c r="B151" s="210"/>
      <c r="C151" s="211"/>
      <c r="D151" s="212" t="s">
        <v>192</v>
      </c>
      <c r="E151" s="213" t="s">
        <v>1</v>
      </c>
      <c r="F151" s="214" t="s">
        <v>481</v>
      </c>
      <c r="G151" s="211"/>
      <c r="H151" s="215">
        <v>18</v>
      </c>
      <c r="I151" s="216"/>
      <c r="J151" s="211"/>
      <c r="K151" s="211"/>
      <c r="L151" s="217"/>
      <c r="M151" s="218"/>
      <c r="N151" s="219"/>
      <c r="O151" s="219"/>
      <c r="P151" s="219"/>
      <c r="Q151" s="219"/>
      <c r="R151" s="219"/>
      <c r="S151" s="219"/>
      <c r="T151" s="220"/>
      <c r="AT151" s="221" t="s">
        <v>192</v>
      </c>
      <c r="AU151" s="221" t="s">
        <v>88</v>
      </c>
      <c r="AV151" s="12" t="s">
        <v>88</v>
      </c>
      <c r="AW151" s="12" t="s">
        <v>31</v>
      </c>
      <c r="AX151" s="12" t="s">
        <v>82</v>
      </c>
      <c r="AY151" s="221" t="s">
        <v>183</v>
      </c>
    </row>
    <row r="152" spans="2:65" s="1" customFormat="1" ht="16.5" customHeight="1">
      <c r="B152" s="32"/>
      <c r="C152" s="197" t="s">
        <v>243</v>
      </c>
      <c r="D152" s="197" t="s">
        <v>185</v>
      </c>
      <c r="E152" s="198" t="s">
        <v>482</v>
      </c>
      <c r="F152" s="199" t="s">
        <v>483</v>
      </c>
      <c r="G152" s="200" t="s">
        <v>209</v>
      </c>
      <c r="H152" s="201">
        <v>47.7</v>
      </c>
      <c r="I152" s="202"/>
      <c r="J152" s="201">
        <f>ROUND(I152*H152,3)</f>
        <v>0</v>
      </c>
      <c r="K152" s="199" t="s">
        <v>189</v>
      </c>
      <c r="L152" s="36"/>
      <c r="M152" s="203" t="s">
        <v>1</v>
      </c>
      <c r="N152" s="204" t="s">
        <v>41</v>
      </c>
      <c r="O152" s="64"/>
      <c r="P152" s="205">
        <f>O152*H152</f>
        <v>0</v>
      </c>
      <c r="Q152" s="205">
        <v>0</v>
      </c>
      <c r="R152" s="205">
        <f>Q152*H152</f>
        <v>0</v>
      </c>
      <c r="S152" s="205">
        <v>0</v>
      </c>
      <c r="T152" s="206">
        <f>S152*H152</f>
        <v>0</v>
      </c>
      <c r="AR152" s="207" t="s">
        <v>190</v>
      </c>
      <c r="AT152" s="207" t="s">
        <v>185</v>
      </c>
      <c r="AU152" s="207" t="s">
        <v>88</v>
      </c>
      <c r="AY152" s="15" t="s">
        <v>183</v>
      </c>
      <c r="BE152" s="208">
        <f>IF(N152="základná",J152,0)</f>
        <v>0</v>
      </c>
      <c r="BF152" s="208">
        <f>IF(N152="znížená",J152,0)</f>
        <v>0</v>
      </c>
      <c r="BG152" s="208">
        <f>IF(N152="zákl. prenesená",J152,0)</f>
        <v>0</v>
      </c>
      <c r="BH152" s="208">
        <f>IF(N152="zníž. prenesená",J152,0)</f>
        <v>0</v>
      </c>
      <c r="BI152" s="208">
        <f>IF(N152="nulová",J152,0)</f>
        <v>0</v>
      </c>
      <c r="BJ152" s="15" t="s">
        <v>88</v>
      </c>
      <c r="BK152" s="209">
        <f>ROUND(I152*H152,3)</f>
        <v>0</v>
      </c>
      <c r="BL152" s="15" t="s">
        <v>190</v>
      </c>
      <c r="BM152" s="207" t="s">
        <v>622</v>
      </c>
    </row>
    <row r="153" spans="2:65" s="1" customFormat="1" ht="49.9" customHeight="1">
      <c r="B153" s="32"/>
      <c r="C153" s="33"/>
      <c r="D153" s="33"/>
      <c r="E153" s="185" t="s">
        <v>262</v>
      </c>
      <c r="F153" s="185" t="s">
        <v>263</v>
      </c>
      <c r="G153" s="33"/>
      <c r="H153" s="33"/>
      <c r="I153" s="115"/>
      <c r="J153" s="170">
        <f>BK153</f>
        <v>0</v>
      </c>
      <c r="K153" s="33"/>
      <c r="L153" s="36"/>
      <c r="M153" s="242"/>
      <c r="N153" s="64"/>
      <c r="O153" s="64"/>
      <c r="P153" s="64"/>
      <c r="Q153" s="64"/>
      <c r="R153" s="64"/>
      <c r="S153" s="64"/>
      <c r="T153" s="65"/>
      <c r="AT153" s="15" t="s">
        <v>74</v>
      </c>
      <c r="AU153" s="15" t="s">
        <v>75</v>
      </c>
      <c r="AY153" s="15" t="s">
        <v>264</v>
      </c>
      <c r="BK153" s="209">
        <f>SUM(BK154:BK156)</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64"/>
      <c r="P155" s="64"/>
      <c r="Q155" s="64"/>
      <c r="R155" s="64"/>
      <c r="S155" s="64"/>
      <c r="T155" s="65"/>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16.350000000000001" customHeight="1">
      <c r="B156" s="32"/>
      <c r="C156" s="243" t="s">
        <v>1</v>
      </c>
      <c r="D156" s="243" t="s">
        <v>185</v>
      </c>
      <c r="E156" s="244" t="s">
        <v>1</v>
      </c>
      <c r="F156" s="245" t="s">
        <v>1</v>
      </c>
      <c r="G156" s="246" t="s">
        <v>1</v>
      </c>
      <c r="H156" s="247"/>
      <c r="I156" s="247"/>
      <c r="J156" s="248">
        <f>BK156</f>
        <v>0</v>
      </c>
      <c r="K156" s="249"/>
      <c r="L156" s="36"/>
      <c r="M156" s="250" t="s">
        <v>1</v>
      </c>
      <c r="N156" s="251" t="s">
        <v>41</v>
      </c>
      <c r="O156" s="252"/>
      <c r="P156" s="252"/>
      <c r="Q156" s="252"/>
      <c r="R156" s="252"/>
      <c r="S156" s="252"/>
      <c r="T156" s="253"/>
      <c r="AT156" s="15" t="s">
        <v>264</v>
      </c>
      <c r="AU156" s="15" t="s">
        <v>82</v>
      </c>
      <c r="AY156" s="15" t="s">
        <v>264</v>
      </c>
      <c r="BE156" s="208">
        <f>IF(N156="základná",J156,0)</f>
        <v>0</v>
      </c>
      <c r="BF156" s="208">
        <f>IF(N156="znížená",J156,0)</f>
        <v>0</v>
      </c>
      <c r="BG156" s="208">
        <f>IF(N156="zákl. prenesená",J156,0)</f>
        <v>0</v>
      </c>
      <c r="BH156" s="208">
        <f>IF(N156="zníž. prenesená",J156,0)</f>
        <v>0</v>
      </c>
      <c r="BI156" s="208">
        <f>IF(N156="nulová",J156,0)</f>
        <v>0</v>
      </c>
      <c r="BJ156" s="15" t="s">
        <v>88</v>
      </c>
      <c r="BK156" s="209">
        <f>I156*H156</f>
        <v>0</v>
      </c>
    </row>
    <row r="157" spans="2:65" s="1" customFormat="1" ht="6.95" customHeight="1">
      <c r="B157" s="47"/>
      <c r="C157" s="48"/>
      <c r="D157" s="48"/>
      <c r="E157" s="48"/>
      <c r="F157" s="48"/>
      <c r="G157" s="48"/>
      <c r="H157" s="48"/>
      <c r="I157" s="146"/>
      <c r="J157" s="48"/>
      <c r="K157" s="48"/>
      <c r="L157" s="36"/>
    </row>
  </sheetData>
  <sheetProtection algorithmName="SHA-512" hashValue="/B8T9YA2LzcfD7LdaZ20Ek9Lqx0XOBQpeGXDFcMI3Vsaz4e5iI3uADRuSbAaEI92dlN8vH9XwNOY60M3JDYGxw==" saltValue="pfJq6ZmyKaOiQi2Vr84j2H/andhUQ6w7yGOW97q5SkxtN2JR+tMSaXHUaoxIchl1sf0ajb4poCfE3+1/vEydaQ==" spinCount="100000" sheet="1" objects="1" scenarios="1" formatColumns="0" formatRows="0" autoFilter="0"/>
  <autoFilter ref="C125:K156"/>
  <mergeCells count="12">
    <mergeCell ref="E118:H118"/>
    <mergeCell ref="L2:V2"/>
    <mergeCell ref="E85:H85"/>
    <mergeCell ref="E87:H87"/>
    <mergeCell ref="E89:H89"/>
    <mergeCell ref="E114:H114"/>
    <mergeCell ref="E116:H116"/>
    <mergeCell ref="E7:H7"/>
    <mergeCell ref="E9:H9"/>
    <mergeCell ref="E11:H11"/>
    <mergeCell ref="E20:H20"/>
    <mergeCell ref="E29:H29"/>
  </mergeCells>
  <dataValidations count="2">
    <dataValidation type="list" allowBlank="1" showInputMessage="1" showErrorMessage="1" error="Povolené sú hodnoty K, M." sqref="D154:D157">
      <formula1>"K, M"</formula1>
    </dataValidation>
    <dataValidation type="list" allowBlank="1" showInputMessage="1" showErrorMessage="1" error="Povolené sú hodnoty základná, znížená, nulová." sqref="N154:N157">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69"/>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136</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624</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ROUND(J124,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ROUND((ROUND((SUM(BE124:BE164)),  2) + SUM(BE166:BE168)), 2)</f>
        <v>0</v>
      </c>
      <c r="I35" s="127">
        <v>0.2</v>
      </c>
      <c r="J35" s="126">
        <f>ROUND((ROUND(((SUM(BE124:BE164))*I35),  2) + (SUM(BE166:BE168)*I35)), 2)</f>
        <v>0</v>
      </c>
      <c r="L35" s="36"/>
    </row>
    <row r="36" spans="2:12" s="1" customFormat="1" ht="14.45" customHeight="1">
      <c r="B36" s="36"/>
      <c r="E36" s="114" t="s">
        <v>41</v>
      </c>
      <c r="F36" s="126">
        <f>ROUND((ROUND((SUM(BF124:BF164)),  2) + SUM(BF166:BF168)), 2)</f>
        <v>0</v>
      </c>
      <c r="I36" s="127">
        <v>0.2</v>
      </c>
      <c r="J36" s="126">
        <f>ROUND((ROUND(((SUM(BF124:BF164))*I36),  2) + (SUM(BF166:BF168)*I36)), 2)</f>
        <v>0</v>
      </c>
      <c r="L36" s="36"/>
    </row>
    <row r="37" spans="2:12" s="1" customFormat="1" ht="14.45" hidden="1" customHeight="1">
      <c r="B37" s="36"/>
      <c r="E37" s="114" t="s">
        <v>42</v>
      </c>
      <c r="F37" s="126">
        <f>ROUND((ROUND((SUM(BG124:BG164)),  2) + SUM(BG166:BG168)), 2)</f>
        <v>0</v>
      </c>
      <c r="I37" s="127">
        <v>0.2</v>
      </c>
      <c r="J37" s="126">
        <f>0</f>
        <v>0</v>
      </c>
      <c r="L37" s="36"/>
    </row>
    <row r="38" spans="2:12" s="1" customFormat="1" ht="14.45" hidden="1" customHeight="1">
      <c r="B38" s="36"/>
      <c r="E38" s="114" t="s">
        <v>43</v>
      </c>
      <c r="F38" s="126">
        <f>ROUND((ROUND((SUM(BH124:BH164)),  2) + SUM(BH166:BH168)), 2)</f>
        <v>0</v>
      </c>
      <c r="I38" s="127">
        <v>0.2</v>
      </c>
      <c r="J38" s="126">
        <f>0</f>
        <v>0</v>
      </c>
      <c r="L38" s="36"/>
    </row>
    <row r="39" spans="2:12" s="1" customFormat="1" ht="14.45" hidden="1" customHeight="1">
      <c r="B39" s="36"/>
      <c r="E39" s="114" t="s">
        <v>44</v>
      </c>
      <c r="F39" s="126">
        <f>ROUND((ROUND((SUM(BI124:BI164)),  2) + SUM(BI166:BI168)),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2019-05.3.1 - Rybník č. 3 Úpravy hrádze zemné práce, nadvýšenie a opevnenie</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J124</f>
        <v>0</v>
      </c>
      <c r="K98" s="33"/>
      <c r="L98" s="36"/>
      <c r="AU98" s="15" t="s">
        <v>164</v>
      </c>
    </row>
    <row r="99" spans="2:47" s="8" customFormat="1" ht="24.95" customHeight="1">
      <c r="B99" s="155"/>
      <c r="C99" s="156"/>
      <c r="D99" s="157" t="s">
        <v>165</v>
      </c>
      <c r="E99" s="158"/>
      <c r="F99" s="158"/>
      <c r="G99" s="158"/>
      <c r="H99" s="158"/>
      <c r="I99" s="159"/>
      <c r="J99" s="160">
        <f>J125</f>
        <v>0</v>
      </c>
      <c r="K99" s="156"/>
      <c r="L99" s="161"/>
    </row>
    <row r="100" spans="2:47" s="9" customFormat="1" ht="19.899999999999999" customHeight="1">
      <c r="B100" s="162"/>
      <c r="C100" s="97"/>
      <c r="D100" s="163" t="s">
        <v>166</v>
      </c>
      <c r="E100" s="164"/>
      <c r="F100" s="164"/>
      <c r="G100" s="164"/>
      <c r="H100" s="164"/>
      <c r="I100" s="165"/>
      <c r="J100" s="166">
        <f>J126</f>
        <v>0</v>
      </c>
      <c r="K100" s="97"/>
      <c r="L100" s="167"/>
    </row>
    <row r="101" spans="2:47" s="9" customFormat="1" ht="19.899999999999999" customHeight="1">
      <c r="B101" s="162"/>
      <c r="C101" s="97"/>
      <c r="D101" s="163" t="s">
        <v>167</v>
      </c>
      <c r="E101" s="164"/>
      <c r="F101" s="164"/>
      <c r="G101" s="164"/>
      <c r="H101" s="164"/>
      <c r="I101" s="165"/>
      <c r="J101" s="166">
        <f>J160</f>
        <v>0</v>
      </c>
      <c r="K101" s="97"/>
      <c r="L101" s="167"/>
    </row>
    <row r="102" spans="2:47" s="8" customFormat="1" ht="21.75" customHeight="1">
      <c r="B102" s="155"/>
      <c r="C102" s="156"/>
      <c r="D102" s="168" t="s">
        <v>168</v>
      </c>
      <c r="E102" s="156"/>
      <c r="F102" s="156"/>
      <c r="G102" s="156"/>
      <c r="H102" s="156"/>
      <c r="I102" s="169"/>
      <c r="J102" s="170">
        <f>J165</f>
        <v>0</v>
      </c>
      <c r="K102" s="156"/>
      <c r="L102" s="161"/>
    </row>
    <row r="103" spans="2:47" s="1" customFormat="1" ht="21.75" customHeight="1">
      <c r="B103" s="32"/>
      <c r="C103" s="33"/>
      <c r="D103" s="33"/>
      <c r="E103" s="33"/>
      <c r="F103" s="33"/>
      <c r="G103" s="33"/>
      <c r="H103" s="33"/>
      <c r="I103" s="115"/>
      <c r="J103" s="33"/>
      <c r="K103" s="33"/>
      <c r="L103" s="36"/>
    </row>
    <row r="104" spans="2:47" s="1" customFormat="1" ht="6.95" customHeight="1">
      <c r="B104" s="47"/>
      <c r="C104" s="48"/>
      <c r="D104" s="48"/>
      <c r="E104" s="48"/>
      <c r="F104" s="48"/>
      <c r="G104" s="48"/>
      <c r="H104" s="48"/>
      <c r="I104" s="146"/>
      <c r="J104" s="48"/>
      <c r="K104" s="48"/>
      <c r="L104" s="36"/>
    </row>
    <row r="108" spans="2:47" s="1" customFormat="1" ht="6.95" customHeight="1">
      <c r="B108" s="49"/>
      <c r="C108" s="50"/>
      <c r="D108" s="50"/>
      <c r="E108" s="50"/>
      <c r="F108" s="50"/>
      <c r="G108" s="50"/>
      <c r="H108" s="50"/>
      <c r="I108" s="149"/>
      <c r="J108" s="50"/>
      <c r="K108" s="50"/>
      <c r="L108" s="36"/>
    </row>
    <row r="109" spans="2:47" s="1" customFormat="1" ht="24.95" customHeight="1">
      <c r="B109" s="32"/>
      <c r="C109" s="21" t="s">
        <v>169</v>
      </c>
      <c r="D109" s="33"/>
      <c r="E109" s="33"/>
      <c r="F109" s="33"/>
      <c r="G109" s="33"/>
      <c r="H109" s="33"/>
      <c r="I109" s="115"/>
      <c r="J109" s="33"/>
      <c r="K109" s="33"/>
      <c r="L109" s="36"/>
    </row>
    <row r="110" spans="2:47" s="1" customFormat="1" ht="6.95" customHeight="1">
      <c r="B110" s="32"/>
      <c r="C110" s="33"/>
      <c r="D110" s="33"/>
      <c r="E110" s="33"/>
      <c r="F110" s="33"/>
      <c r="G110" s="33"/>
      <c r="H110" s="33"/>
      <c r="I110" s="115"/>
      <c r="J110" s="33"/>
      <c r="K110" s="33"/>
      <c r="L110" s="36"/>
    </row>
    <row r="111" spans="2:47" s="1" customFormat="1" ht="12" customHeight="1">
      <c r="B111" s="32"/>
      <c r="C111" s="27" t="s">
        <v>14</v>
      </c>
      <c r="D111" s="33"/>
      <c r="E111" s="33"/>
      <c r="F111" s="33"/>
      <c r="G111" s="33"/>
      <c r="H111" s="33"/>
      <c r="I111" s="115"/>
      <c r="J111" s="33"/>
      <c r="K111" s="33"/>
      <c r="L111" s="36"/>
    </row>
    <row r="112" spans="2:47" s="1" customFormat="1" ht="16.5" customHeight="1">
      <c r="B112" s="32"/>
      <c r="C112" s="33"/>
      <c r="D112" s="33"/>
      <c r="E112" s="300" t="str">
        <f>E7</f>
        <v>Rybníky Prejta - Oprava tesnania hrádze</v>
      </c>
      <c r="F112" s="301"/>
      <c r="G112" s="301"/>
      <c r="H112" s="301"/>
      <c r="I112" s="115"/>
      <c r="J112" s="33"/>
      <c r="K112" s="33"/>
      <c r="L112" s="36"/>
    </row>
    <row r="113" spans="2:65" ht="12" customHeight="1">
      <c r="B113" s="19"/>
      <c r="C113" s="27" t="s">
        <v>156</v>
      </c>
      <c r="D113" s="20"/>
      <c r="E113" s="20"/>
      <c r="F113" s="20"/>
      <c r="G113" s="20"/>
      <c r="H113" s="20"/>
      <c r="J113" s="20"/>
      <c r="K113" s="20"/>
      <c r="L113" s="18"/>
    </row>
    <row r="114" spans="2:65" s="1" customFormat="1" ht="16.5" customHeight="1">
      <c r="B114" s="32"/>
      <c r="C114" s="33"/>
      <c r="D114" s="33"/>
      <c r="E114" s="300" t="s">
        <v>623</v>
      </c>
      <c r="F114" s="299"/>
      <c r="G114" s="299"/>
      <c r="H114" s="299"/>
      <c r="I114" s="115"/>
      <c r="J114" s="33"/>
      <c r="K114" s="33"/>
      <c r="L114" s="36"/>
    </row>
    <row r="115" spans="2:65" s="1" customFormat="1" ht="12" customHeight="1">
      <c r="B115" s="32"/>
      <c r="C115" s="27" t="s">
        <v>158</v>
      </c>
      <c r="D115" s="33"/>
      <c r="E115" s="33"/>
      <c r="F115" s="33"/>
      <c r="G115" s="33"/>
      <c r="H115" s="33"/>
      <c r="I115" s="115"/>
      <c r="J115" s="33"/>
      <c r="K115" s="33"/>
      <c r="L115" s="36"/>
    </row>
    <row r="116" spans="2:65" s="1" customFormat="1" ht="16.5" customHeight="1">
      <c r="B116" s="32"/>
      <c r="C116" s="33"/>
      <c r="D116" s="33"/>
      <c r="E116" s="281" t="str">
        <f>E11</f>
        <v>2019-05.3.1 - Rybník č. 3 Úpravy hrádze zemné práce, nadvýšenie a opevnenie</v>
      </c>
      <c r="F116" s="299"/>
      <c r="G116" s="299"/>
      <c r="H116" s="299"/>
      <c r="I116" s="115"/>
      <c r="J116" s="33"/>
      <c r="K116" s="33"/>
      <c r="L116" s="36"/>
    </row>
    <row r="117" spans="2:65" s="1" customFormat="1" ht="6.95" customHeight="1">
      <c r="B117" s="32"/>
      <c r="C117" s="33"/>
      <c r="D117" s="33"/>
      <c r="E117" s="33"/>
      <c r="F117" s="33"/>
      <c r="G117" s="33"/>
      <c r="H117" s="33"/>
      <c r="I117" s="115"/>
      <c r="J117" s="33"/>
      <c r="K117" s="33"/>
      <c r="L117" s="36"/>
    </row>
    <row r="118" spans="2:65" s="1" customFormat="1" ht="12" customHeight="1">
      <c r="B118" s="32"/>
      <c r="C118" s="27" t="s">
        <v>18</v>
      </c>
      <c r="D118" s="33"/>
      <c r="E118" s="33"/>
      <c r="F118" s="25" t="str">
        <f>F14</f>
        <v>Prejta</v>
      </c>
      <c r="G118" s="33"/>
      <c r="H118" s="33"/>
      <c r="I118" s="116" t="s">
        <v>20</v>
      </c>
      <c r="J118" s="59" t="str">
        <f>IF(J14="","",J14)</f>
        <v>11. 6. 2019</v>
      </c>
      <c r="K118" s="33"/>
      <c r="L118" s="36"/>
    </row>
    <row r="119" spans="2:65" s="1" customFormat="1" ht="6.95" customHeight="1">
      <c r="B119" s="32"/>
      <c r="C119" s="33"/>
      <c r="D119" s="33"/>
      <c r="E119" s="33"/>
      <c r="F119" s="33"/>
      <c r="G119" s="33"/>
      <c r="H119" s="33"/>
      <c r="I119" s="115"/>
      <c r="J119" s="33"/>
      <c r="K119" s="33"/>
      <c r="L119" s="36"/>
    </row>
    <row r="120" spans="2:65" s="1" customFormat="1" ht="27.95" customHeight="1">
      <c r="B120" s="32"/>
      <c r="C120" s="27" t="s">
        <v>22</v>
      </c>
      <c r="D120" s="33"/>
      <c r="E120" s="33"/>
      <c r="F120" s="25" t="str">
        <f>E17</f>
        <v>SRZ, MsO Dubnica nad Váhom</v>
      </c>
      <c r="G120" s="33"/>
      <c r="H120" s="33"/>
      <c r="I120" s="116" t="s">
        <v>28</v>
      </c>
      <c r="J120" s="30" t="str">
        <f>E23</f>
        <v>Hydroconsulting s.r.o.</v>
      </c>
      <c r="K120" s="33"/>
      <c r="L120" s="36"/>
    </row>
    <row r="121" spans="2:65" s="1" customFormat="1" ht="27.95" customHeight="1">
      <c r="B121" s="32"/>
      <c r="C121" s="27" t="s">
        <v>26</v>
      </c>
      <c r="D121" s="33"/>
      <c r="E121" s="33"/>
      <c r="F121" s="25" t="str">
        <f>IF(E20="","",E20)</f>
        <v>Vyplň údaj</v>
      </c>
      <c r="G121" s="33"/>
      <c r="H121" s="33"/>
      <c r="I121" s="116" t="s">
        <v>33</v>
      </c>
      <c r="J121" s="30" t="str">
        <f>E26</f>
        <v>Hydroconsulting s.r.o.</v>
      </c>
      <c r="K121" s="33"/>
      <c r="L121" s="36"/>
    </row>
    <row r="122" spans="2:65" s="1" customFormat="1" ht="10.35" customHeight="1">
      <c r="B122" s="32"/>
      <c r="C122" s="33"/>
      <c r="D122" s="33"/>
      <c r="E122" s="33"/>
      <c r="F122" s="33"/>
      <c r="G122" s="33"/>
      <c r="H122" s="33"/>
      <c r="I122" s="115"/>
      <c r="J122" s="33"/>
      <c r="K122" s="33"/>
      <c r="L122" s="36"/>
    </row>
    <row r="123" spans="2:65" s="10" customFormat="1" ht="29.25" customHeight="1">
      <c r="B123" s="171"/>
      <c r="C123" s="172" t="s">
        <v>170</v>
      </c>
      <c r="D123" s="173" t="s">
        <v>60</v>
      </c>
      <c r="E123" s="173" t="s">
        <v>56</v>
      </c>
      <c r="F123" s="173" t="s">
        <v>57</v>
      </c>
      <c r="G123" s="173" t="s">
        <v>171</v>
      </c>
      <c r="H123" s="173" t="s">
        <v>172</v>
      </c>
      <c r="I123" s="174" t="s">
        <v>173</v>
      </c>
      <c r="J123" s="175" t="s">
        <v>162</v>
      </c>
      <c r="K123" s="176" t="s">
        <v>174</v>
      </c>
      <c r="L123" s="177"/>
      <c r="M123" s="68" t="s">
        <v>1</v>
      </c>
      <c r="N123" s="69" t="s">
        <v>39</v>
      </c>
      <c r="O123" s="69" t="s">
        <v>175</v>
      </c>
      <c r="P123" s="69" t="s">
        <v>176</v>
      </c>
      <c r="Q123" s="69" t="s">
        <v>177</v>
      </c>
      <c r="R123" s="69" t="s">
        <v>178</v>
      </c>
      <c r="S123" s="69" t="s">
        <v>179</v>
      </c>
      <c r="T123" s="70" t="s">
        <v>180</v>
      </c>
    </row>
    <row r="124" spans="2:65" s="1" customFormat="1" ht="22.9" customHeight="1">
      <c r="B124" s="32"/>
      <c r="C124" s="75" t="s">
        <v>163</v>
      </c>
      <c r="D124" s="33"/>
      <c r="E124" s="33"/>
      <c r="F124" s="33"/>
      <c r="G124" s="33"/>
      <c r="H124" s="33"/>
      <c r="I124" s="115"/>
      <c r="J124" s="178">
        <f>BK124</f>
        <v>0</v>
      </c>
      <c r="K124" s="33"/>
      <c r="L124" s="36"/>
      <c r="M124" s="71"/>
      <c r="N124" s="72"/>
      <c r="O124" s="72"/>
      <c r="P124" s="179">
        <f>P125+P165</f>
        <v>0</v>
      </c>
      <c r="Q124" s="72"/>
      <c r="R124" s="179">
        <f>R125+R165</f>
        <v>644.65</v>
      </c>
      <c r="S124" s="72"/>
      <c r="T124" s="180">
        <f>T125+T165</f>
        <v>0</v>
      </c>
      <c r="AT124" s="15" t="s">
        <v>74</v>
      </c>
      <c r="AU124" s="15" t="s">
        <v>164</v>
      </c>
      <c r="BK124" s="181">
        <f>BK125+BK165</f>
        <v>0</v>
      </c>
    </row>
    <row r="125" spans="2:65" s="11" customFormat="1" ht="25.9" customHeight="1">
      <c r="B125" s="182"/>
      <c r="C125" s="183"/>
      <c r="D125" s="184" t="s">
        <v>74</v>
      </c>
      <c r="E125" s="185" t="s">
        <v>181</v>
      </c>
      <c r="F125" s="185" t="s">
        <v>182</v>
      </c>
      <c r="G125" s="183"/>
      <c r="H125" s="183"/>
      <c r="I125" s="186"/>
      <c r="J125" s="170">
        <f>BK125</f>
        <v>0</v>
      </c>
      <c r="K125" s="183"/>
      <c r="L125" s="187"/>
      <c r="M125" s="188"/>
      <c r="N125" s="189"/>
      <c r="O125" s="189"/>
      <c r="P125" s="190">
        <f>P126+P160</f>
        <v>0</v>
      </c>
      <c r="Q125" s="189"/>
      <c r="R125" s="190">
        <f>R126+R160</f>
        <v>644.65</v>
      </c>
      <c r="S125" s="189"/>
      <c r="T125" s="191">
        <f>T126+T160</f>
        <v>0</v>
      </c>
      <c r="AR125" s="192" t="s">
        <v>82</v>
      </c>
      <c r="AT125" s="193" t="s">
        <v>74</v>
      </c>
      <c r="AU125" s="193" t="s">
        <v>75</v>
      </c>
      <c r="AY125" s="192" t="s">
        <v>183</v>
      </c>
      <c r="BK125" s="194">
        <f>BK126+BK160</f>
        <v>0</v>
      </c>
    </row>
    <row r="126" spans="2:65" s="11" customFormat="1" ht="22.9" customHeight="1">
      <c r="B126" s="182"/>
      <c r="C126" s="183"/>
      <c r="D126" s="184" t="s">
        <v>74</v>
      </c>
      <c r="E126" s="195" t="s">
        <v>82</v>
      </c>
      <c r="F126" s="195" t="s">
        <v>184</v>
      </c>
      <c r="G126" s="183"/>
      <c r="H126" s="183"/>
      <c r="I126" s="186"/>
      <c r="J126" s="196">
        <f>BK126</f>
        <v>0</v>
      </c>
      <c r="K126" s="183"/>
      <c r="L126" s="187"/>
      <c r="M126" s="188"/>
      <c r="N126" s="189"/>
      <c r="O126" s="189"/>
      <c r="P126" s="190">
        <f>SUM(P127:P159)</f>
        <v>0</v>
      </c>
      <c r="Q126" s="189"/>
      <c r="R126" s="190">
        <f>SUM(R127:R159)</f>
        <v>644.65</v>
      </c>
      <c r="S126" s="189"/>
      <c r="T126" s="191">
        <f>SUM(T127:T159)</f>
        <v>0</v>
      </c>
      <c r="AR126" s="192" t="s">
        <v>82</v>
      </c>
      <c r="AT126" s="193" t="s">
        <v>74</v>
      </c>
      <c r="AU126" s="193" t="s">
        <v>82</v>
      </c>
      <c r="AY126" s="192" t="s">
        <v>183</v>
      </c>
      <c r="BK126" s="194">
        <f>SUM(BK127:BK159)</f>
        <v>0</v>
      </c>
    </row>
    <row r="127" spans="2:65" s="1" customFormat="1" ht="48" customHeight="1">
      <c r="B127" s="32"/>
      <c r="C127" s="197" t="s">
        <v>82</v>
      </c>
      <c r="D127" s="197" t="s">
        <v>185</v>
      </c>
      <c r="E127" s="198" t="s">
        <v>186</v>
      </c>
      <c r="F127" s="199" t="s">
        <v>187</v>
      </c>
      <c r="G127" s="200" t="s">
        <v>188</v>
      </c>
      <c r="H127" s="201">
        <v>88.8</v>
      </c>
      <c r="I127" s="202"/>
      <c r="J127" s="201">
        <f>ROUND(I127*H127,3)</f>
        <v>0</v>
      </c>
      <c r="K127" s="199" t="s">
        <v>189</v>
      </c>
      <c r="L127" s="36"/>
      <c r="M127" s="203" t="s">
        <v>1</v>
      </c>
      <c r="N127" s="204" t="s">
        <v>41</v>
      </c>
      <c r="O127" s="64"/>
      <c r="P127" s="205">
        <f>O127*H127</f>
        <v>0</v>
      </c>
      <c r="Q127" s="205">
        <v>0</v>
      </c>
      <c r="R127" s="205">
        <f>Q127*H127</f>
        <v>0</v>
      </c>
      <c r="S127" s="205">
        <v>0</v>
      </c>
      <c r="T127" s="206">
        <f>S127*H127</f>
        <v>0</v>
      </c>
      <c r="AR127" s="207" t="s">
        <v>190</v>
      </c>
      <c r="AT127" s="207" t="s">
        <v>185</v>
      </c>
      <c r="AU127" s="207" t="s">
        <v>88</v>
      </c>
      <c r="AY127" s="15" t="s">
        <v>183</v>
      </c>
      <c r="BE127" s="208">
        <f>IF(N127="základná",J127,0)</f>
        <v>0</v>
      </c>
      <c r="BF127" s="208">
        <f>IF(N127="znížená",J127,0)</f>
        <v>0</v>
      </c>
      <c r="BG127" s="208">
        <f>IF(N127="zákl. prenesená",J127,0)</f>
        <v>0</v>
      </c>
      <c r="BH127" s="208">
        <f>IF(N127="zníž. prenesená",J127,0)</f>
        <v>0</v>
      </c>
      <c r="BI127" s="208">
        <f>IF(N127="nulová",J127,0)</f>
        <v>0</v>
      </c>
      <c r="BJ127" s="15" t="s">
        <v>88</v>
      </c>
      <c r="BK127" s="209">
        <f>ROUND(I127*H127,3)</f>
        <v>0</v>
      </c>
      <c r="BL127" s="15" t="s">
        <v>190</v>
      </c>
      <c r="BM127" s="207" t="s">
        <v>625</v>
      </c>
    </row>
    <row r="128" spans="2:65" s="1" customFormat="1" ht="36" customHeight="1">
      <c r="B128" s="32"/>
      <c r="C128" s="197" t="s">
        <v>88</v>
      </c>
      <c r="D128" s="197" t="s">
        <v>185</v>
      </c>
      <c r="E128" s="198" t="s">
        <v>194</v>
      </c>
      <c r="F128" s="199" t="s">
        <v>195</v>
      </c>
      <c r="G128" s="200" t="s">
        <v>188</v>
      </c>
      <c r="H128" s="201">
        <v>88</v>
      </c>
      <c r="I128" s="202"/>
      <c r="J128" s="201">
        <f>ROUND(I128*H128,3)</f>
        <v>0</v>
      </c>
      <c r="K128" s="199" t="s">
        <v>189</v>
      </c>
      <c r="L128" s="36"/>
      <c r="M128" s="203" t="s">
        <v>1</v>
      </c>
      <c r="N128" s="204" t="s">
        <v>41</v>
      </c>
      <c r="O128" s="64"/>
      <c r="P128" s="205">
        <f>O128*H128</f>
        <v>0</v>
      </c>
      <c r="Q128" s="205">
        <v>0</v>
      </c>
      <c r="R128" s="205">
        <f>Q128*H128</f>
        <v>0</v>
      </c>
      <c r="S128" s="205">
        <v>0</v>
      </c>
      <c r="T128" s="206">
        <f>S128*H128</f>
        <v>0</v>
      </c>
      <c r="AR128" s="207" t="s">
        <v>190</v>
      </c>
      <c r="AT128" s="207" t="s">
        <v>185</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626</v>
      </c>
    </row>
    <row r="129" spans="2:65" s="12" customFormat="1" ht="22.5">
      <c r="B129" s="210"/>
      <c r="C129" s="211"/>
      <c r="D129" s="212" t="s">
        <v>192</v>
      </c>
      <c r="E129" s="213" t="s">
        <v>1</v>
      </c>
      <c r="F129" s="214" t="s">
        <v>627</v>
      </c>
      <c r="G129" s="211"/>
      <c r="H129" s="215">
        <v>88</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 customFormat="1" ht="48" customHeight="1">
      <c r="B130" s="32"/>
      <c r="C130" s="197" t="s">
        <v>198</v>
      </c>
      <c r="D130" s="197" t="s">
        <v>185</v>
      </c>
      <c r="E130" s="198" t="s">
        <v>199</v>
      </c>
      <c r="F130" s="199" t="s">
        <v>200</v>
      </c>
      <c r="G130" s="200" t="s">
        <v>188</v>
      </c>
      <c r="H130" s="201">
        <v>397.14</v>
      </c>
      <c r="I130" s="202"/>
      <c r="J130" s="201">
        <f>ROUND(I130*H130,3)</f>
        <v>0</v>
      </c>
      <c r="K130" s="199" t="s">
        <v>189</v>
      </c>
      <c r="L130" s="36"/>
      <c r="M130" s="203" t="s">
        <v>1</v>
      </c>
      <c r="N130" s="204" t="s">
        <v>41</v>
      </c>
      <c r="O130" s="64"/>
      <c r="P130" s="205">
        <f>O130*H130</f>
        <v>0</v>
      </c>
      <c r="Q130" s="205">
        <v>0</v>
      </c>
      <c r="R130" s="205">
        <f>Q130*H130</f>
        <v>0</v>
      </c>
      <c r="S130" s="205">
        <v>0</v>
      </c>
      <c r="T130" s="206">
        <f>S130*H130</f>
        <v>0</v>
      </c>
      <c r="AR130" s="207" t="s">
        <v>190</v>
      </c>
      <c r="AT130" s="207" t="s">
        <v>185</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628</v>
      </c>
    </row>
    <row r="131" spans="2:65" s="12" customFormat="1" ht="22.5">
      <c r="B131" s="210"/>
      <c r="C131" s="211"/>
      <c r="D131" s="212" t="s">
        <v>192</v>
      </c>
      <c r="E131" s="213" t="s">
        <v>1</v>
      </c>
      <c r="F131" s="214" t="s">
        <v>629</v>
      </c>
      <c r="G131" s="211"/>
      <c r="H131" s="215">
        <v>111</v>
      </c>
      <c r="I131" s="216"/>
      <c r="J131" s="211"/>
      <c r="K131" s="211"/>
      <c r="L131" s="217"/>
      <c r="M131" s="218"/>
      <c r="N131" s="219"/>
      <c r="O131" s="219"/>
      <c r="P131" s="219"/>
      <c r="Q131" s="219"/>
      <c r="R131" s="219"/>
      <c r="S131" s="219"/>
      <c r="T131" s="220"/>
      <c r="AT131" s="221" t="s">
        <v>192</v>
      </c>
      <c r="AU131" s="221" t="s">
        <v>88</v>
      </c>
      <c r="AV131" s="12" t="s">
        <v>88</v>
      </c>
      <c r="AW131" s="12" t="s">
        <v>31</v>
      </c>
      <c r="AX131" s="12" t="s">
        <v>75</v>
      </c>
      <c r="AY131" s="221" t="s">
        <v>183</v>
      </c>
    </row>
    <row r="132" spans="2:65" s="12" customFormat="1">
      <c r="B132" s="210"/>
      <c r="C132" s="211"/>
      <c r="D132" s="212" t="s">
        <v>192</v>
      </c>
      <c r="E132" s="213" t="s">
        <v>1</v>
      </c>
      <c r="F132" s="214" t="s">
        <v>630</v>
      </c>
      <c r="G132" s="211"/>
      <c r="H132" s="215">
        <v>38.64</v>
      </c>
      <c r="I132" s="216"/>
      <c r="J132" s="211"/>
      <c r="K132" s="211"/>
      <c r="L132" s="217"/>
      <c r="M132" s="218"/>
      <c r="N132" s="219"/>
      <c r="O132" s="219"/>
      <c r="P132" s="219"/>
      <c r="Q132" s="219"/>
      <c r="R132" s="219"/>
      <c r="S132" s="219"/>
      <c r="T132" s="220"/>
      <c r="AT132" s="221" t="s">
        <v>192</v>
      </c>
      <c r="AU132" s="221" t="s">
        <v>88</v>
      </c>
      <c r="AV132" s="12" t="s">
        <v>88</v>
      </c>
      <c r="AW132" s="12" t="s">
        <v>31</v>
      </c>
      <c r="AX132" s="12" t="s">
        <v>75</v>
      </c>
      <c r="AY132" s="221" t="s">
        <v>183</v>
      </c>
    </row>
    <row r="133" spans="2:65" s="12" customFormat="1" ht="22.5">
      <c r="B133" s="210"/>
      <c r="C133" s="211"/>
      <c r="D133" s="212" t="s">
        <v>192</v>
      </c>
      <c r="E133" s="213" t="s">
        <v>1</v>
      </c>
      <c r="F133" s="214" t="s">
        <v>631</v>
      </c>
      <c r="G133" s="211"/>
      <c r="H133" s="215">
        <v>247.5</v>
      </c>
      <c r="I133" s="216"/>
      <c r="J133" s="211"/>
      <c r="K133" s="211"/>
      <c r="L133" s="217"/>
      <c r="M133" s="218"/>
      <c r="N133" s="219"/>
      <c r="O133" s="219"/>
      <c r="P133" s="219"/>
      <c r="Q133" s="219"/>
      <c r="R133" s="219"/>
      <c r="S133" s="219"/>
      <c r="T133" s="220"/>
      <c r="AT133" s="221" t="s">
        <v>192</v>
      </c>
      <c r="AU133" s="221" t="s">
        <v>88</v>
      </c>
      <c r="AV133" s="12" t="s">
        <v>88</v>
      </c>
      <c r="AW133" s="12" t="s">
        <v>31</v>
      </c>
      <c r="AX133" s="12" t="s">
        <v>75</v>
      </c>
      <c r="AY133" s="221" t="s">
        <v>183</v>
      </c>
    </row>
    <row r="134" spans="2:65" s="13" customFormat="1">
      <c r="B134" s="222"/>
      <c r="C134" s="223"/>
      <c r="D134" s="212" t="s">
        <v>192</v>
      </c>
      <c r="E134" s="224" t="s">
        <v>1</v>
      </c>
      <c r="F134" s="225" t="s">
        <v>205</v>
      </c>
      <c r="G134" s="223"/>
      <c r="H134" s="226">
        <v>397.14</v>
      </c>
      <c r="I134" s="227"/>
      <c r="J134" s="223"/>
      <c r="K134" s="223"/>
      <c r="L134" s="228"/>
      <c r="M134" s="229"/>
      <c r="N134" s="230"/>
      <c r="O134" s="230"/>
      <c r="P134" s="230"/>
      <c r="Q134" s="230"/>
      <c r="R134" s="230"/>
      <c r="S134" s="230"/>
      <c r="T134" s="231"/>
      <c r="AT134" s="232" t="s">
        <v>192</v>
      </c>
      <c r="AU134" s="232" t="s">
        <v>88</v>
      </c>
      <c r="AV134" s="13" t="s">
        <v>190</v>
      </c>
      <c r="AW134" s="13" t="s">
        <v>31</v>
      </c>
      <c r="AX134" s="13" t="s">
        <v>82</v>
      </c>
      <c r="AY134" s="232" t="s">
        <v>183</v>
      </c>
    </row>
    <row r="135" spans="2:65" s="1" customFormat="1" ht="16.5" customHeight="1">
      <c r="B135" s="32"/>
      <c r="C135" s="233" t="s">
        <v>190</v>
      </c>
      <c r="D135" s="233" t="s">
        <v>206</v>
      </c>
      <c r="E135" s="234" t="s">
        <v>207</v>
      </c>
      <c r="F135" s="235" t="s">
        <v>208</v>
      </c>
      <c r="G135" s="236" t="s">
        <v>209</v>
      </c>
      <c r="H135" s="237">
        <v>263.5</v>
      </c>
      <c r="I135" s="238"/>
      <c r="J135" s="237">
        <f>ROUND(I135*H135,3)</f>
        <v>0</v>
      </c>
      <c r="K135" s="235" t="s">
        <v>189</v>
      </c>
      <c r="L135" s="239"/>
      <c r="M135" s="240" t="s">
        <v>1</v>
      </c>
      <c r="N135" s="241" t="s">
        <v>41</v>
      </c>
      <c r="O135" s="64"/>
      <c r="P135" s="205">
        <f>O135*H135</f>
        <v>0</v>
      </c>
      <c r="Q135" s="205">
        <v>1</v>
      </c>
      <c r="R135" s="205">
        <f>Q135*H135</f>
        <v>263.5</v>
      </c>
      <c r="S135" s="205">
        <v>0</v>
      </c>
      <c r="T135" s="206">
        <f>S135*H135</f>
        <v>0</v>
      </c>
      <c r="AR135" s="207" t="s">
        <v>210</v>
      </c>
      <c r="AT135" s="207" t="s">
        <v>206</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632</v>
      </c>
    </row>
    <row r="136" spans="2:65" s="12" customFormat="1" ht="22.5">
      <c r="B136" s="210"/>
      <c r="C136" s="211"/>
      <c r="D136" s="212" t="s">
        <v>192</v>
      </c>
      <c r="E136" s="213" t="s">
        <v>1</v>
      </c>
      <c r="F136" s="214" t="s">
        <v>633</v>
      </c>
      <c r="G136" s="211"/>
      <c r="H136" s="215">
        <v>177.65</v>
      </c>
      <c r="I136" s="216"/>
      <c r="J136" s="211"/>
      <c r="K136" s="211"/>
      <c r="L136" s="217"/>
      <c r="M136" s="218"/>
      <c r="N136" s="219"/>
      <c r="O136" s="219"/>
      <c r="P136" s="219"/>
      <c r="Q136" s="219"/>
      <c r="R136" s="219"/>
      <c r="S136" s="219"/>
      <c r="T136" s="220"/>
      <c r="AT136" s="221" t="s">
        <v>192</v>
      </c>
      <c r="AU136" s="221" t="s">
        <v>88</v>
      </c>
      <c r="AV136" s="12" t="s">
        <v>88</v>
      </c>
      <c r="AW136" s="12" t="s">
        <v>31</v>
      </c>
      <c r="AX136" s="12" t="s">
        <v>75</v>
      </c>
      <c r="AY136" s="221" t="s">
        <v>183</v>
      </c>
    </row>
    <row r="137" spans="2:65" s="12" customFormat="1" ht="22.5">
      <c r="B137" s="210"/>
      <c r="C137" s="211"/>
      <c r="D137" s="212" t="s">
        <v>192</v>
      </c>
      <c r="E137" s="213" t="s">
        <v>1</v>
      </c>
      <c r="F137" s="214" t="s">
        <v>634</v>
      </c>
      <c r="G137" s="211"/>
      <c r="H137" s="215">
        <v>85.85</v>
      </c>
      <c r="I137" s="216"/>
      <c r="J137" s="211"/>
      <c r="K137" s="211"/>
      <c r="L137" s="217"/>
      <c r="M137" s="218"/>
      <c r="N137" s="219"/>
      <c r="O137" s="219"/>
      <c r="P137" s="219"/>
      <c r="Q137" s="219"/>
      <c r="R137" s="219"/>
      <c r="S137" s="219"/>
      <c r="T137" s="220"/>
      <c r="AT137" s="221" t="s">
        <v>192</v>
      </c>
      <c r="AU137" s="221" t="s">
        <v>88</v>
      </c>
      <c r="AV137" s="12" t="s">
        <v>88</v>
      </c>
      <c r="AW137" s="12" t="s">
        <v>31</v>
      </c>
      <c r="AX137" s="12" t="s">
        <v>75</v>
      </c>
      <c r="AY137" s="221" t="s">
        <v>183</v>
      </c>
    </row>
    <row r="138" spans="2:65" s="13" customFormat="1">
      <c r="B138" s="222"/>
      <c r="C138" s="223"/>
      <c r="D138" s="212" t="s">
        <v>192</v>
      </c>
      <c r="E138" s="224" t="s">
        <v>1</v>
      </c>
      <c r="F138" s="225" t="s">
        <v>205</v>
      </c>
      <c r="G138" s="223"/>
      <c r="H138" s="226">
        <v>263.5</v>
      </c>
      <c r="I138" s="227"/>
      <c r="J138" s="223"/>
      <c r="K138" s="223"/>
      <c r="L138" s="228"/>
      <c r="M138" s="229"/>
      <c r="N138" s="230"/>
      <c r="O138" s="230"/>
      <c r="P138" s="230"/>
      <c r="Q138" s="230"/>
      <c r="R138" s="230"/>
      <c r="S138" s="230"/>
      <c r="T138" s="231"/>
      <c r="AT138" s="232" t="s">
        <v>192</v>
      </c>
      <c r="AU138" s="232" t="s">
        <v>88</v>
      </c>
      <c r="AV138" s="13" t="s">
        <v>190</v>
      </c>
      <c r="AW138" s="13" t="s">
        <v>31</v>
      </c>
      <c r="AX138" s="13" t="s">
        <v>82</v>
      </c>
      <c r="AY138" s="232" t="s">
        <v>183</v>
      </c>
    </row>
    <row r="139" spans="2:65" s="1" customFormat="1" ht="16.5" customHeight="1">
      <c r="B139" s="32"/>
      <c r="C139" s="233" t="s">
        <v>214</v>
      </c>
      <c r="D139" s="233" t="s">
        <v>206</v>
      </c>
      <c r="E139" s="234" t="s">
        <v>215</v>
      </c>
      <c r="F139" s="235" t="s">
        <v>216</v>
      </c>
      <c r="G139" s="236" t="s">
        <v>209</v>
      </c>
      <c r="H139" s="237">
        <v>381.15</v>
      </c>
      <c r="I139" s="238"/>
      <c r="J139" s="237">
        <f>ROUND(I139*H139,3)</f>
        <v>0</v>
      </c>
      <c r="K139" s="235" t="s">
        <v>189</v>
      </c>
      <c r="L139" s="239"/>
      <c r="M139" s="240" t="s">
        <v>1</v>
      </c>
      <c r="N139" s="241" t="s">
        <v>41</v>
      </c>
      <c r="O139" s="64"/>
      <c r="P139" s="205">
        <f>O139*H139</f>
        <v>0</v>
      </c>
      <c r="Q139" s="205">
        <v>1</v>
      </c>
      <c r="R139" s="205">
        <f>Q139*H139</f>
        <v>381.15</v>
      </c>
      <c r="S139" s="205">
        <v>0</v>
      </c>
      <c r="T139" s="206">
        <f>S139*H139</f>
        <v>0</v>
      </c>
      <c r="AR139" s="207" t="s">
        <v>210</v>
      </c>
      <c r="AT139" s="207" t="s">
        <v>206</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635</v>
      </c>
    </row>
    <row r="140" spans="2:65" s="12" customFormat="1" ht="22.5">
      <c r="B140" s="210"/>
      <c r="C140" s="211"/>
      <c r="D140" s="212" t="s">
        <v>192</v>
      </c>
      <c r="E140" s="213" t="s">
        <v>1</v>
      </c>
      <c r="F140" s="214" t="s">
        <v>636</v>
      </c>
      <c r="G140" s="211"/>
      <c r="H140" s="215">
        <v>381.15</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48" customHeight="1">
      <c r="B141" s="32"/>
      <c r="C141" s="197" t="s">
        <v>219</v>
      </c>
      <c r="D141" s="197" t="s">
        <v>185</v>
      </c>
      <c r="E141" s="198" t="s">
        <v>220</v>
      </c>
      <c r="F141" s="199" t="s">
        <v>221</v>
      </c>
      <c r="G141" s="200" t="s">
        <v>188</v>
      </c>
      <c r="H141" s="201">
        <v>237</v>
      </c>
      <c r="I141" s="202"/>
      <c r="J141" s="201">
        <f>ROUND(I141*H141,3)</f>
        <v>0</v>
      </c>
      <c r="K141" s="199" t="s">
        <v>189</v>
      </c>
      <c r="L141" s="36"/>
      <c r="M141" s="203" t="s">
        <v>1</v>
      </c>
      <c r="N141" s="204" t="s">
        <v>41</v>
      </c>
      <c r="O141" s="64"/>
      <c r="P141" s="205">
        <f>O141*H141</f>
        <v>0</v>
      </c>
      <c r="Q141" s="205">
        <v>0</v>
      </c>
      <c r="R141" s="205">
        <f>Q141*H141</f>
        <v>0</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637</v>
      </c>
    </row>
    <row r="142" spans="2:65" s="12" customFormat="1">
      <c r="B142" s="210"/>
      <c r="C142" s="211"/>
      <c r="D142" s="212" t="s">
        <v>192</v>
      </c>
      <c r="E142" s="213" t="s">
        <v>1</v>
      </c>
      <c r="F142" s="214" t="s">
        <v>638</v>
      </c>
      <c r="G142" s="211"/>
      <c r="H142" s="215">
        <v>223</v>
      </c>
      <c r="I142" s="216"/>
      <c r="J142" s="211"/>
      <c r="K142" s="211"/>
      <c r="L142" s="217"/>
      <c r="M142" s="218"/>
      <c r="N142" s="219"/>
      <c r="O142" s="219"/>
      <c r="P142" s="219"/>
      <c r="Q142" s="219"/>
      <c r="R142" s="219"/>
      <c r="S142" s="219"/>
      <c r="T142" s="220"/>
      <c r="AT142" s="221" t="s">
        <v>192</v>
      </c>
      <c r="AU142" s="221" t="s">
        <v>88</v>
      </c>
      <c r="AV142" s="12" t="s">
        <v>88</v>
      </c>
      <c r="AW142" s="12" t="s">
        <v>31</v>
      </c>
      <c r="AX142" s="12" t="s">
        <v>75</v>
      </c>
      <c r="AY142" s="221" t="s">
        <v>183</v>
      </c>
    </row>
    <row r="143" spans="2:65" s="12" customFormat="1">
      <c r="B143" s="210"/>
      <c r="C143" s="211"/>
      <c r="D143" s="212" t="s">
        <v>192</v>
      </c>
      <c r="E143" s="213" t="s">
        <v>1</v>
      </c>
      <c r="F143" s="214" t="s">
        <v>639</v>
      </c>
      <c r="G143" s="211"/>
      <c r="H143" s="215">
        <v>14</v>
      </c>
      <c r="I143" s="216"/>
      <c r="J143" s="211"/>
      <c r="K143" s="211"/>
      <c r="L143" s="217"/>
      <c r="M143" s="218"/>
      <c r="N143" s="219"/>
      <c r="O143" s="219"/>
      <c r="P143" s="219"/>
      <c r="Q143" s="219"/>
      <c r="R143" s="219"/>
      <c r="S143" s="219"/>
      <c r="T143" s="220"/>
      <c r="AT143" s="221" t="s">
        <v>192</v>
      </c>
      <c r="AU143" s="221" t="s">
        <v>88</v>
      </c>
      <c r="AV143" s="12" t="s">
        <v>88</v>
      </c>
      <c r="AW143" s="12" t="s">
        <v>31</v>
      </c>
      <c r="AX143" s="12" t="s">
        <v>75</v>
      </c>
      <c r="AY143" s="221" t="s">
        <v>183</v>
      </c>
    </row>
    <row r="144" spans="2:65" s="13" customFormat="1">
      <c r="B144" s="222"/>
      <c r="C144" s="223"/>
      <c r="D144" s="212" t="s">
        <v>192</v>
      </c>
      <c r="E144" s="224" t="s">
        <v>1</v>
      </c>
      <c r="F144" s="225" t="s">
        <v>205</v>
      </c>
      <c r="G144" s="223"/>
      <c r="H144" s="226">
        <v>237</v>
      </c>
      <c r="I144" s="227"/>
      <c r="J144" s="223"/>
      <c r="K144" s="223"/>
      <c r="L144" s="228"/>
      <c r="M144" s="229"/>
      <c r="N144" s="230"/>
      <c r="O144" s="230"/>
      <c r="P144" s="230"/>
      <c r="Q144" s="230"/>
      <c r="R144" s="230"/>
      <c r="S144" s="230"/>
      <c r="T144" s="231"/>
      <c r="AT144" s="232" t="s">
        <v>192</v>
      </c>
      <c r="AU144" s="232" t="s">
        <v>88</v>
      </c>
      <c r="AV144" s="13" t="s">
        <v>190</v>
      </c>
      <c r="AW144" s="13" t="s">
        <v>31</v>
      </c>
      <c r="AX144" s="13" t="s">
        <v>82</v>
      </c>
      <c r="AY144" s="232" t="s">
        <v>183</v>
      </c>
    </row>
    <row r="145" spans="2:65" s="1" customFormat="1" ht="48" customHeight="1">
      <c r="B145" s="32"/>
      <c r="C145" s="197" t="s">
        <v>225</v>
      </c>
      <c r="D145" s="197" t="s">
        <v>185</v>
      </c>
      <c r="E145" s="198" t="s">
        <v>226</v>
      </c>
      <c r="F145" s="199" t="s">
        <v>227</v>
      </c>
      <c r="G145" s="200" t="s">
        <v>188</v>
      </c>
      <c r="H145" s="201">
        <v>155</v>
      </c>
      <c r="I145" s="202"/>
      <c r="J145" s="201">
        <f>ROUND(I145*H145,3)</f>
        <v>0</v>
      </c>
      <c r="K145" s="199" t="s">
        <v>189</v>
      </c>
      <c r="L145" s="36"/>
      <c r="M145" s="203" t="s">
        <v>1</v>
      </c>
      <c r="N145" s="204" t="s">
        <v>41</v>
      </c>
      <c r="O145" s="64"/>
      <c r="P145" s="205">
        <f>O145*H145</f>
        <v>0</v>
      </c>
      <c r="Q145" s="205">
        <v>0</v>
      </c>
      <c r="R145" s="205">
        <f>Q145*H145</f>
        <v>0</v>
      </c>
      <c r="S145" s="205">
        <v>0</v>
      </c>
      <c r="T145" s="206">
        <f>S145*H145</f>
        <v>0</v>
      </c>
      <c r="AR145" s="207" t="s">
        <v>190</v>
      </c>
      <c r="AT145" s="207" t="s">
        <v>185</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640</v>
      </c>
    </row>
    <row r="146" spans="2:65" s="12" customFormat="1" ht="22.5">
      <c r="B146" s="210"/>
      <c r="C146" s="211"/>
      <c r="D146" s="212" t="s">
        <v>192</v>
      </c>
      <c r="E146" s="213" t="s">
        <v>1</v>
      </c>
      <c r="F146" s="214" t="s">
        <v>641</v>
      </c>
      <c r="G146" s="211"/>
      <c r="H146" s="215">
        <v>104.5</v>
      </c>
      <c r="I146" s="216"/>
      <c r="J146" s="211"/>
      <c r="K146" s="211"/>
      <c r="L146" s="217"/>
      <c r="M146" s="218"/>
      <c r="N146" s="219"/>
      <c r="O146" s="219"/>
      <c r="P146" s="219"/>
      <c r="Q146" s="219"/>
      <c r="R146" s="219"/>
      <c r="S146" s="219"/>
      <c r="T146" s="220"/>
      <c r="AT146" s="221" t="s">
        <v>192</v>
      </c>
      <c r="AU146" s="221" t="s">
        <v>88</v>
      </c>
      <c r="AV146" s="12" t="s">
        <v>88</v>
      </c>
      <c r="AW146" s="12" t="s">
        <v>31</v>
      </c>
      <c r="AX146" s="12" t="s">
        <v>75</v>
      </c>
      <c r="AY146" s="221" t="s">
        <v>183</v>
      </c>
    </row>
    <row r="147" spans="2:65" s="12" customFormat="1" ht="22.5">
      <c r="B147" s="210"/>
      <c r="C147" s="211"/>
      <c r="D147" s="212" t="s">
        <v>192</v>
      </c>
      <c r="E147" s="213" t="s">
        <v>1</v>
      </c>
      <c r="F147" s="214" t="s">
        <v>642</v>
      </c>
      <c r="G147" s="211"/>
      <c r="H147" s="215">
        <v>50.5</v>
      </c>
      <c r="I147" s="216"/>
      <c r="J147" s="211"/>
      <c r="K147" s="211"/>
      <c r="L147" s="217"/>
      <c r="M147" s="218"/>
      <c r="N147" s="219"/>
      <c r="O147" s="219"/>
      <c r="P147" s="219"/>
      <c r="Q147" s="219"/>
      <c r="R147" s="219"/>
      <c r="S147" s="219"/>
      <c r="T147" s="220"/>
      <c r="AT147" s="221" t="s">
        <v>192</v>
      </c>
      <c r="AU147" s="221" t="s">
        <v>88</v>
      </c>
      <c r="AV147" s="12" t="s">
        <v>88</v>
      </c>
      <c r="AW147" s="12" t="s">
        <v>31</v>
      </c>
      <c r="AX147" s="12" t="s">
        <v>75</v>
      </c>
      <c r="AY147" s="221" t="s">
        <v>183</v>
      </c>
    </row>
    <row r="148" spans="2:65" s="13" customFormat="1">
      <c r="B148" s="222"/>
      <c r="C148" s="223"/>
      <c r="D148" s="212" t="s">
        <v>192</v>
      </c>
      <c r="E148" s="224" t="s">
        <v>1</v>
      </c>
      <c r="F148" s="225" t="s">
        <v>205</v>
      </c>
      <c r="G148" s="223"/>
      <c r="H148" s="226">
        <v>155</v>
      </c>
      <c r="I148" s="227"/>
      <c r="J148" s="223"/>
      <c r="K148" s="223"/>
      <c r="L148" s="228"/>
      <c r="M148" s="229"/>
      <c r="N148" s="230"/>
      <c r="O148" s="230"/>
      <c r="P148" s="230"/>
      <c r="Q148" s="230"/>
      <c r="R148" s="230"/>
      <c r="S148" s="230"/>
      <c r="T148" s="231"/>
      <c r="AT148" s="232" t="s">
        <v>192</v>
      </c>
      <c r="AU148" s="232" t="s">
        <v>88</v>
      </c>
      <c r="AV148" s="13" t="s">
        <v>190</v>
      </c>
      <c r="AW148" s="13" t="s">
        <v>31</v>
      </c>
      <c r="AX148" s="13" t="s">
        <v>82</v>
      </c>
      <c r="AY148" s="232" t="s">
        <v>183</v>
      </c>
    </row>
    <row r="149" spans="2:65" s="1" customFormat="1" ht="36" customHeight="1">
      <c r="B149" s="32"/>
      <c r="C149" s="197" t="s">
        <v>210</v>
      </c>
      <c r="D149" s="197" t="s">
        <v>185</v>
      </c>
      <c r="E149" s="198" t="s">
        <v>231</v>
      </c>
      <c r="F149" s="199" t="s">
        <v>232</v>
      </c>
      <c r="G149" s="200" t="s">
        <v>188</v>
      </c>
      <c r="H149" s="201">
        <v>175</v>
      </c>
      <c r="I149" s="202"/>
      <c r="J149" s="201">
        <f>ROUND(I149*H149,3)</f>
        <v>0</v>
      </c>
      <c r="K149" s="199" t="s">
        <v>189</v>
      </c>
      <c r="L149" s="36"/>
      <c r="M149" s="203" t="s">
        <v>1</v>
      </c>
      <c r="N149" s="204" t="s">
        <v>41</v>
      </c>
      <c r="O149" s="64"/>
      <c r="P149" s="205">
        <f>O149*H149</f>
        <v>0</v>
      </c>
      <c r="Q149" s="205">
        <v>0</v>
      </c>
      <c r="R149" s="205">
        <f>Q149*H149</f>
        <v>0</v>
      </c>
      <c r="S149" s="205">
        <v>0</v>
      </c>
      <c r="T149" s="206">
        <f>S149*H149</f>
        <v>0</v>
      </c>
      <c r="AR149" s="207" t="s">
        <v>190</v>
      </c>
      <c r="AT149" s="207" t="s">
        <v>185</v>
      </c>
      <c r="AU149" s="207" t="s">
        <v>88</v>
      </c>
      <c r="AY149" s="15" t="s">
        <v>183</v>
      </c>
      <c r="BE149" s="208">
        <f>IF(N149="základná",J149,0)</f>
        <v>0</v>
      </c>
      <c r="BF149" s="208">
        <f>IF(N149="znížená",J149,0)</f>
        <v>0</v>
      </c>
      <c r="BG149" s="208">
        <f>IF(N149="zákl. prenesená",J149,0)</f>
        <v>0</v>
      </c>
      <c r="BH149" s="208">
        <f>IF(N149="zníž. prenesená",J149,0)</f>
        <v>0</v>
      </c>
      <c r="BI149" s="208">
        <f>IF(N149="nulová",J149,0)</f>
        <v>0</v>
      </c>
      <c r="BJ149" s="15" t="s">
        <v>88</v>
      </c>
      <c r="BK149" s="209">
        <f>ROUND(I149*H149,3)</f>
        <v>0</v>
      </c>
      <c r="BL149" s="15" t="s">
        <v>190</v>
      </c>
      <c r="BM149" s="207" t="s">
        <v>643</v>
      </c>
    </row>
    <row r="150" spans="2:65" s="12" customFormat="1">
      <c r="B150" s="210"/>
      <c r="C150" s="211"/>
      <c r="D150" s="212" t="s">
        <v>192</v>
      </c>
      <c r="E150" s="213" t="s">
        <v>1</v>
      </c>
      <c r="F150" s="214" t="s">
        <v>644</v>
      </c>
      <c r="G150" s="211"/>
      <c r="H150" s="215">
        <v>91</v>
      </c>
      <c r="I150" s="216"/>
      <c r="J150" s="211"/>
      <c r="K150" s="211"/>
      <c r="L150" s="217"/>
      <c r="M150" s="218"/>
      <c r="N150" s="219"/>
      <c r="O150" s="219"/>
      <c r="P150" s="219"/>
      <c r="Q150" s="219"/>
      <c r="R150" s="219"/>
      <c r="S150" s="219"/>
      <c r="T150" s="220"/>
      <c r="AT150" s="221" t="s">
        <v>192</v>
      </c>
      <c r="AU150" s="221" t="s">
        <v>88</v>
      </c>
      <c r="AV150" s="12" t="s">
        <v>88</v>
      </c>
      <c r="AW150" s="12" t="s">
        <v>31</v>
      </c>
      <c r="AX150" s="12" t="s">
        <v>75</v>
      </c>
      <c r="AY150" s="221" t="s">
        <v>183</v>
      </c>
    </row>
    <row r="151" spans="2:65" s="12" customFormat="1">
      <c r="B151" s="210"/>
      <c r="C151" s="211"/>
      <c r="D151" s="212" t="s">
        <v>192</v>
      </c>
      <c r="E151" s="213" t="s">
        <v>1</v>
      </c>
      <c r="F151" s="214" t="s">
        <v>645</v>
      </c>
      <c r="G151" s="211"/>
      <c r="H151" s="215">
        <v>44.5</v>
      </c>
      <c r="I151" s="216"/>
      <c r="J151" s="211"/>
      <c r="K151" s="211"/>
      <c r="L151" s="217"/>
      <c r="M151" s="218"/>
      <c r="N151" s="219"/>
      <c r="O151" s="219"/>
      <c r="P151" s="219"/>
      <c r="Q151" s="219"/>
      <c r="R151" s="219"/>
      <c r="S151" s="219"/>
      <c r="T151" s="220"/>
      <c r="AT151" s="221" t="s">
        <v>192</v>
      </c>
      <c r="AU151" s="221" t="s">
        <v>88</v>
      </c>
      <c r="AV151" s="12" t="s">
        <v>88</v>
      </c>
      <c r="AW151" s="12" t="s">
        <v>31</v>
      </c>
      <c r="AX151" s="12" t="s">
        <v>75</v>
      </c>
      <c r="AY151" s="221" t="s">
        <v>183</v>
      </c>
    </row>
    <row r="152" spans="2:65" s="12" customFormat="1">
      <c r="B152" s="210"/>
      <c r="C152" s="211"/>
      <c r="D152" s="212" t="s">
        <v>192</v>
      </c>
      <c r="E152" s="213" t="s">
        <v>1</v>
      </c>
      <c r="F152" s="214" t="s">
        <v>646</v>
      </c>
      <c r="G152" s="211"/>
      <c r="H152" s="215">
        <v>39.5</v>
      </c>
      <c r="I152" s="216"/>
      <c r="J152" s="211"/>
      <c r="K152" s="211"/>
      <c r="L152" s="217"/>
      <c r="M152" s="218"/>
      <c r="N152" s="219"/>
      <c r="O152" s="219"/>
      <c r="P152" s="219"/>
      <c r="Q152" s="219"/>
      <c r="R152" s="219"/>
      <c r="S152" s="219"/>
      <c r="T152" s="220"/>
      <c r="AT152" s="221" t="s">
        <v>192</v>
      </c>
      <c r="AU152" s="221" t="s">
        <v>88</v>
      </c>
      <c r="AV152" s="12" t="s">
        <v>88</v>
      </c>
      <c r="AW152" s="12" t="s">
        <v>31</v>
      </c>
      <c r="AX152" s="12" t="s">
        <v>75</v>
      </c>
      <c r="AY152" s="221" t="s">
        <v>183</v>
      </c>
    </row>
    <row r="153" spans="2:65" s="13" customFormat="1">
      <c r="B153" s="222"/>
      <c r="C153" s="223"/>
      <c r="D153" s="212" t="s">
        <v>192</v>
      </c>
      <c r="E153" s="224" t="s">
        <v>1</v>
      </c>
      <c r="F153" s="225" t="s">
        <v>205</v>
      </c>
      <c r="G153" s="223"/>
      <c r="H153" s="226">
        <v>175</v>
      </c>
      <c r="I153" s="227"/>
      <c r="J153" s="223"/>
      <c r="K153" s="223"/>
      <c r="L153" s="228"/>
      <c r="M153" s="229"/>
      <c r="N153" s="230"/>
      <c r="O153" s="230"/>
      <c r="P153" s="230"/>
      <c r="Q153" s="230"/>
      <c r="R153" s="230"/>
      <c r="S153" s="230"/>
      <c r="T153" s="231"/>
      <c r="AT153" s="232" t="s">
        <v>192</v>
      </c>
      <c r="AU153" s="232" t="s">
        <v>88</v>
      </c>
      <c r="AV153" s="13" t="s">
        <v>190</v>
      </c>
      <c r="AW153" s="13" t="s">
        <v>31</v>
      </c>
      <c r="AX153" s="13" t="s">
        <v>82</v>
      </c>
      <c r="AY153" s="232" t="s">
        <v>183</v>
      </c>
    </row>
    <row r="154" spans="2:65" s="1" customFormat="1" ht="48" customHeight="1">
      <c r="B154" s="32"/>
      <c r="C154" s="197" t="s">
        <v>237</v>
      </c>
      <c r="D154" s="197" t="s">
        <v>185</v>
      </c>
      <c r="E154" s="198" t="s">
        <v>238</v>
      </c>
      <c r="F154" s="199" t="s">
        <v>239</v>
      </c>
      <c r="G154" s="200" t="s">
        <v>240</v>
      </c>
      <c r="H154" s="201">
        <v>80.5</v>
      </c>
      <c r="I154" s="202"/>
      <c r="J154" s="201">
        <f>ROUND(I154*H154,3)</f>
        <v>0</v>
      </c>
      <c r="K154" s="199" t="s">
        <v>189</v>
      </c>
      <c r="L154" s="36"/>
      <c r="M154" s="203" t="s">
        <v>1</v>
      </c>
      <c r="N154" s="204" t="s">
        <v>41</v>
      </c>
      <c r="O154" s="64"/>
      <c r="P154" s="205">
        <f>O154*H154</f>
        <v>0</v>
      </c>
      <c r="Q154" s="205">
        <v>0</v>
      </c>
      <c r="R154" s="205">
        <f>Q154*H154</f>
        <v>0</v>
      </c>
      <c r="S154" s="205">
        <v>0</v>
      </c>
      <c r="T154" s="206">
        <f>S154*H154</f>
        <v>0</v>
      </c>
      <c r="AR154" s="207" t="s">
        <v>190</v>
      </c>
      <c r="AT154" s="207" t="s">
        <v>185</v>
      </c>
      <c r="AU154" s="207" t="s">
        <v>88</v>
      </c>
      <c r="AY154" s="15" t="s">
        <v>183</v>
      </c>
      <c r="BE154" s="208">
        <f>IF(N154="základná",J154,0)</f>
        <v>0</v>
      </c>
      <c r="BF154" s="208">
        <f>IF(N154="znížená",J154,0)</f>
        <v>0</v>
      </c>
      <c r="BG154" s="208">
        <f>IF(N154="zákl. prenesená",J154,0)</f>
        <v>0</v>
      </c>
      <c r="BH154" s="208">
        <f>IF(N154="zníž. prenesená",J154,0)</f>
        <v>0</v>
      </c>
      <c r="BI154" s="208">
        <f>IF(N154="nulová",J154,0)</f>
        <v>0</v>
      </c>
      <c r="BJ154" s="15" t="s">
        <v>88</v>
      </c>
      <c r="BK154" s="209">
        <f>ROUND(I154*H154,3)</f>
        <v>0</v>
      </c>
      <c r="BL154" s="15" t="s">
        <v>190</v>
      </c>
      <c r="BM154" s="207" t="s">
        <v>647</v>
      </c>
    </row>
    <row r="155" spans="2:65" s="12" customFormat="1">
      <c r="B155" s="210"/>
      <c r="C155" s="211"/>
      <c r="D155" s="212" t="s">
        <v>192</v>
      </c>
      <c r="E155" s="213" t="s">
        <v>1</v>
      </c>
      <c r="F155" s="214" t="s">
        <v>648</v>
      </c>
      <c r="G155" s="211"/>
      <c r="H155" s="215">
        <v>80.5</v>
      </c>
      <c r="I155" s="216"/>
      <c r="J155" s="211"/>
      <c r="K155" s="211"/>
      <c r="L155" s="217"/>
      <c r="M155" s="218"/>
      <c r="N155" s="219"/>
      <c r="O155" s="219"/>
      <c r="P155" s="219"/>
      <c r="Q155" s="219"/>
      <c r="R155" s="219"/>
      <c r="S155" s="219"/>
      <c r="T155" s="220"/>
      <c r="AT155" s="221" t="s">
        <v>192</v>
      </c>
      <c r="AU155" s="221" t="s">
        <v>88</v>
      </c>
      <c r="AV155" s="12" t="s">
        <v>88</v>
      </c>
      <c r="AW155" s="12" t="s">
        <v>31</v>
      </c>
      <c r="AX155" s="12" t="s">
        <v>82</v>
      </c>
      <c r="AY155" s="221" t="s">
        <v>183</v>
      </c>
    </row>
    <row r="156" spans="2:65" s="1" customFormat="1" ht="36" customHeight="1">
      <c r="B156" s="32"/>
      <c r="C156" s="197" t="s">
        <v>243</v>
      </c>
      <c r="D156" s="197" t="s">
        <v>185</v>
      </c>
      <c r="E156" s="198" t="s">
        <v>244</v>
      </c>
      <c r="F156" s="199" t="s">
        <v>245</v>
      </c>
      <c r="G156" s="200" t="s">
        <v>240</v>
      </c>
      <c r="H156" s="201">
        <v>160.5</v>
      </c>
      <c r="I156" s="202"/>
      <c r="J156" s="201">
        <f>ROUND(I156*H156,3)</f>
        <v>0</v>
      </c>
      <c r="K156" s="199" t="s">
        <v>189</v>
      </c>
      <c r="L156" s="36"/>
      <c r="M156" s="203" t="s">
        <v>1</v>
      </c>
      <c r="N156" s="204" t="s">
        <v>41</v>
      </c>
      <c r="O156" s="64"/>
      <c r="P156" s="205">
        <f>O156*H156</f>
        <v>0</v>
      </c>
      <c r="Q156" s="205">
        <v>0</v>
      </c>
      <c r="R156" s="205">
        <f>Q156*H156</f>
        <v>0</v>
      </c>
      <c r="S156" s="205">
        <v>0</v>
      </c>
      <c r="T156" s="206">
        <f>S156*H156</f>
        <v>0</v>
      </c>
      <c r="AR156" s="207" t="s">
        <v>190</v>
      </c>
      <c r="AT156" s="207" t="s">
        <v>185</v>
      </c>
      <c r="AU156" s="207" t="s">
        <v>88</v>
      </c>
      <c r="AY156" s="15" t="s">
        <v>183</v>
      </c>
      <c r="BE156" s="208">
        <f>IF(N156="základná",J156,0)</f>
        <v>0</v>
      </c>
      <c r="BF156" s="208">
        <f>IF(N156="znížená",J156,0)</f>
        <v>0</v>
      </c>
      <c r="BG156" s="208">
        <f>IF(N156="zákl. prenesená",J156,0)</f>
        <v>0</v>
      </c>
      <c r="BH156" s="208">
        <f>IF(N156="zníž. prenesená",J156,0)</f>
        <v>0</v>
      </c>
      <c r="BI156" s="208">
        <f>IF(N156="nulová",J156,0)</f>
        <v>0</v>
      </c>
      <c r="BJ156" s="15" t="s">
        <v>88</v>
      </c>
      <c r="BK156" s="209">
        <f>ROUND(I156*H156,3)</f>
        <v>0</v>
      </c>
      <c r="BL156" s="15" t="s">
        <v>190</v>
      </c>
      <c r="BM156" s="207" t="s">
        <v>649</v>
      </c>
    </row>
    <row r="157" spans="2:65" s="12" customFormat="1">
      <c r="B157" s="210"/>
      <c r="C157" s="211"/>
      <c r="D157" s="212" t="s">
        <v>192</v>
      </c>
      <c r="E157" s="213" t="s">
        <v>1</v>
      </c>
      <c r="F157" s="214" t="s">
        <v>650</v>
      </c>
      <c r="G157" s="211"/>
      <c r="H157" s="215">
        <v>160.5</v>
      </c>
      <c r="I157" s="216"/>
      <c r="J157" s="211"/>
      <c r="K157" s="211"/>
      <c r="L157" s="217"/>
      <c r="M157" s="218"/>
      <c r="N157" s="219"/>
      <c r="O157" s="219"/>
      <c r="P157" s="219"/>
      <c r="Q157" s="219"/>
      <c r="R157" s="219"/>
      <c r="S157" s="219"/>
      <c r="T157" s="220"/>
      <c r="AT157" s="221" t="s">
        <v>192</v>
      </c>
      <c r="AU157" s="221" t="s">
        <v>88</v>
      </c>
      <c r="AV157" s="12" t="s">
        <v>88</v>
      </c>
      <c r="AW157" s="12" t="s">
        <v>31</v>
      </c>
      <c r="AX157" s="12" t="s">
        <v>82</v>
      </c>
      <c r="AY157" s="221" t="s">
        <v>183</v>
      </c>
    </row>
    <row r="158" spans="2:65" s="1" customFormat="1" ht="48" customHeight="1">
      <c r="B158" s="32"/>
      <c r="C158" s="197" t="s">
        <v>248</v>
      </c>
      <c r="D158" s="197" t="s">
        <v>185</v>
      </c>
      <c r="E158" s="198" t="s">
        <v>249</v>
      </c>
      <c r="F158" s="199" t="s">
        <v>250</v>
      </c>
      <c r="G158" s="200" t="s">
        <v>240</v>
      </c>
      <c r="H158" s="201">
        <v>26.5</v>
      </c>
      <c r="I158" s="202"/>
      <c r="J158" s="201">
        <f>ROUND(I158*H158,3)</f>
        <v>0</v>
      </c>
      <c r="K158" s="199" t="s">
        <v>189</v>
      </c>
      <c r="L158" s="36"/>
      <c r="M158" s="203" t="s">
        <v>1</v>
      </c>
      <c r="N158" s="204" t="s">
        <v>41</v>
      </c>
      <c r="O158" s="64"/>
      <c r="P158" s="205">
        <f>O158*H158</f>
        <v>0</v>
      </c>
      <c r="Q158" s="205">
        <v>0</v>
      </c>
      <c r="R158" s="205">
        <f>Q158*H158</f>
        <v>0</v>
      </c>
      <c r="S158" s="205">
        <v>0</v>
      </c>
      <c r="T158" s="206">
        <f>S158*H158</f>
        <v>0</v>
      </c>
      <c r="AR158" s="207" t="s">
        <v>190</v>
      </c>
      <c r="AT158" s="207" t="s">
        <v>185</v>
      </c>
      <c r="AU158" s="207" t="s">
        <v>88</v>
      </c>
      <c r="AY158" s="15" t="s">
        <v>183</v>
      </c>
      <c r="BE158" s="208">
        <f>IF(N158="základná",J158,0)</f>
        <v>0</v>
      </c>
      <c r="BF158" s="208">
        <f>IF(N158="znížená",J158,0)</f>
        <v>0</v>
      </c>
      <c r="BG158" s="208">
        <f>IF(N158="zákl. prenesená",J158,0)</f>
        <v>0</v>
      </c>
      <c r="BH158" s="208">
        <f>IF(N158="zníž. prenesená",J158,0)</f>
        <v>0</v>
      </c>
      <c r="BI158" s="208">
        <f>IF(N158="nulová",J158,0)</f>
        <v>0</v>
      </c>
      <c r="BJ158" s="15" t="s">
        <v>88</v>
      </c>
      <c r="BK158" s="209">
        <f>ROUND(I158*H158,3)</f>
        <v>0</v>
      </c>
      <c r="BL158" s="15" t="s">
        <v>190</v>
      </c>
      <c r="BM158" s="207" t="s">
        <v>651</v>
      </c>
    </row>
    <row r="159" spans="2:65" s="12" customFormat="1">
      <c r="B159" s="210"/>
      <c r="C159" s="211"/>
      <c r="D159" s="212" t="s">
        <v>192</v>
      </c>
      <c r="E159" s="213" t="s">
        <v>1</v>
      </c>
      <c r="F159" s="214" t="s">
        <v>652</v>
      </c>
      <c r="G159" s="211"/>
      <c r="H159" s="215">
        <v>26.5</v>
      </c>
      <c r="I159" s="216"/>
      <c r="J159" s="211"/>
      <c r="K159" s="211"/>
      <c r="L159" s="217"/>
      <c r="M159" s="218"/>
      <c r="N159" s="219"/>
      <c r="O159" s="219"/>
      <c r="P159" s="219"/>
      <c r="Q159" s="219"/>
      <c r="R159" s="219"/>
      <c r="S159" s="219"/>
      <c r="T159" s="220"/>
      <c r="AT159" s="221" t="s">
        <v>192</v>
      </c>
      <c r="AU159" s="221" t="s">
        <v>88</v>
      </c>
      <c r="AV159" s="12" t="s">
        <v>88</v>
      </c>
      <c r="AW159" s="12" t="s">
        <v>31</v>
      </c>
      <c r="AX159" s="12" t="s">
        <v>82</v>
      </c>
      <c r="AY159" s="221" t="s">
        <v>183</v>
      </c>
    </row>
    <row r="160" spans="2:65" s="11" customFormat="1" ht="22.9" customHeight="1">
      <c r="B160" s="182"/>
      <c r="C160" s="183"/>
      <c r="D160" s="184" t="s">
        <v>74</v>
      </c>
      <c r="E160" s="195" t="s">
        <v>253</v>
      </c>
      <c r="F160" s="195" t="s">
        <v>254</v>
      </c>
      <c r="G160" s="183"/>
      <c r="H160" s="183"/>
      <c r="I160" s="186"/>
      <c r="J160" s="196">
        <f>BK160</f>
        <v>0</v>
      </c>
      <c r="K160" s="183"/>
      <c r="L160" s="187"/>
      <c r="M160" s="188"/>
      <c r="N160" s="189"/>
      <c r="O160" s="189"/>
      <c r="P160" s="190">
        <f>SUM(P161:P164)</f>
        <v>0</v>
      </c>
      <c r="Q160" s="189"/>
      <c r="R160" s="190">
        <f>SUM(R161:R164)</f>
        <v>0</v>
      </c>
      <c r="S160" s="189"/>
      <c r="T160" s="191">
        <f>SUM(T161:T164)</f>
        <v>0</v>
      </c>
      <c r="AR160" s="192" t="s">
        <v>198</v>
      </c>
      <c r="AT160" s="193" t="s">
        <v>74</v>
      </c>
      <c r="AU160" s="193" t="s">
        <v>82</v>
      </c>
      <c r="AY160" s="192" t="s">
        <v>183</v>
      </c>
      <c r="BK160" s="194">
        <f>SUM(BK161:BK164)</f>
        <v>0</v>
      </c>
    </row>
    <row r="161" spans="2:65" s="1" customFormat="1" ht="36" customHeight="1">
      <c r="B161" s="32"/>
      <c r="C161" s="197" t="s">
        <v>255</v>
      </c>
      <c r="D161" s="197" t="s">
        <v>185</v>
      </c>
      <c r="E161" s="198" t="s">
        <v>256</v>
      </c>
      <c r="F161" s="199" t="s">
        <v>257</v>
      </c>
      <c r="G161" s="200" t="s">
        <v>240</v>
      </c>
      <c r="H161" s="201">
        <v>107</v>
      </c>
      <c r="I161" s="202"/>
      <c r="J161" s="201">
        <f>ROUND(I161*H161,3)</f>
        <v>0</v>
      </c>
      <c r="K161" s="199" t="s">
        <v>189</v>
      </c>
      <c r="L161" s="36"/>
      <c r="M161" s="203" t="s">
        <v>1</v>
      </c>
      <c r="N161" s="204" t="s">
        <v>41</v>
      </c>
      <c r="O161" s="64"/>
      <c r="P161" s="205">
        <f>O161*H161</f>
        <v>0</v>
      </c>
      <c r="Q161" s="205">
        <v>0</v>
      </c>
      <c r="R161" s="205">
        <f>Q161*H161</f>
        <v>0</v>
      </c>
      <c r="S161" s="205">
        <v>0</v>
      </c>
      <c r="T161" s="206">
        <f>S161*H161</f>
        <v>0</v>
      </c>
      <c r="AR161" s="207" t="s">
        <v>258</v>
      </c>
      <c r="AT161" s="207" t="s">
        <v>185</v>
      </c>
      <c r="AU161" s="207" t="s">
        <v>88</v>
      </c>
      <c r="AY161" s="15" t="s">
        <v>183</v>
      </c>
      <c r="BE161" s="208">
        <f>IF(N161="základná",J161,0)</f>
        <v>0</v>
      </c>
      <c r="BF161" s="208">
        <f>IF(N161="znížená",J161,0)</f>
        <v>0</v>
      </c>
      <c r="BG161" s="208">
        <f>IF(N161="zákl. prenesená",J161,0)</f>
        <v>0</v>
      </c>
      <c r="BH161" s="208">
        <f>IF(N161="zníž. prenesená",J161,0)</f>
        <v>0</v>
      </c>
      <c r="BI161" s="208">
        <f>IF(N161="nulová",J161,0)</f>
        <v>0</v>
      </c>
      <c r="BJ161" s="15" t="s">
        <v>88</v>
      </c>
      <c r="BK161" s="209">
        <f>ROUND(I161*H161,3)</f>
        <v>0</v>
      </c>
      <c r="BL161" s="15" t="s">
        <v>258</v>
      </c>
      <c r="BM161" s="207" t="s">
        <v>653</v>
      </c>
    </row>
    <row r="162" spans="2:65" s="12" customFormat="1">
      <c r="B162" s="210"/>
      <c r="C162" s="211"/>
      <c r="D162" s="212" t="s">
        <v>192</v>
      </c>
      <c r="E162" s="213" t="s">
        <v>1</v>
      </c>
      <c r="F162" s="214" t="s">
        <v>654</v>
      </c>
      <c r="G162" s="211"/>
      <c r="H162" s="215">
        <v>26.5</v>
      </c>
      <c r="I162" s="216"/>
      <c r="J162" s="211"/>
      <c r="K162" s="211"/>
      <c r="L162" s="217"/>
      <c r="M162" s="218"/>
      <c r="N162" s="219"/>
      <c r="O162" s="219"/>
      <c r="P162" s="219"/>
      <c r="Q162" s="219"/>
      <c r="R162" s="219"/>
      <c r="S162" s="219"/>
      <c r="T162" s="220"/>
      <c r="AT162" s="221" t="s">
        <v>192</v>
      </c>
      <c r="AU162" s="221" t="s">
        <v>88</v>
      </c>
      <c r="AV162" s="12" t="s">
        <v>88</v>
      </c>
      <c r="AW162" s="12" t="s">
        <v>31</v>
      </c>
      <c r="AX162" s="12" t="s">
        <v>75</v>
      </c>
      <c r="AY162" s="221" t="s">
        <v>183</v>
      </c>
    </row>
    <row r="163" spans="2:65" s="12" customFormat="1">
      <c r="B163" s="210"/>
      <c r="C163" s="211"/>
      <c r="D163" s="212" t="s">
        <v>192</v>
      </c>
      <c r="E163" s="213" t="s">
        <v>1</v>
      </c>
      <c r="F163" s="214" t="s">
        <v>655</v>
      </c>
      <c r="G163" s="211"/>
      <c r="H163" s="215">
        <v>80.5</v>
      </c>
      <c r="I163" s="216"/>
      <c r="J163" s="211"/>
      <c r="K163" s="211"/>
      <c r="L163" s="217"/>
      <c r="M163" s="218"/>
      <c r="N163" s="219"/>
      <c r="O163" s="219"/>
      <c r="P163" s="219"/>
      <c r="Q163" s="219"/>
      <c r="R163" s="219"/>
      <c r="S163" s="219"/>
      <c r="T163" s="220"/>
      <c r="AT163" s="221" t="s">
        <v>192</v>
      </c>
      <c r="AU163" s="221" t="s">
        <v>88</v>
      </c>
      <c r="AV163" s="12" t="s">
        <v>88</v>
      </c>
      <c r="AW163" s="12" t="s">
        <v>31</v>
      </c>
      <c r="AX163" s="12" t="s">
        <v>75</v>
      </c>
      <c r="AY163" s="221" t="s">
        <v>183</v>
      </c>
    </row>
    <row r="164" spans="2:65" s="13" customFormat="1">
      <c r="B164" s="222"/>
      <c r="C164" s="223"/>
      <c r="D164" s="212" t="s">
        <v>192</v>
      </c>
      <c r="E164" s="224" t="s">
        <v>1</v>
      </c>
      <c r="F164" s="225" t="s">
        <v>205</v>
      </c>
      <c r="G164" s="223"/>
      <c r="H164" s="226">
        <v>107</v>
      </c>
      <c r="I164" s="227"/>
      <c r="J164" s="223"/>
      <c r="K164" s="223"/>
      <c r="L164" s="228"/>
      <c r="M164" s="229"/>
      <c r="N164" s="230"/>
      <c r="O164" s="230"/>
      <c r="P164" s="230"/>
      <c r="Q164" s="230"/>
      <c r="R164" s="230"/>
      <c r="S164" s="230"/>
      <c r="T164" s="231"/>
      <c r="AT164" s="232" t="s">
        <v>192</v>
      </c>
      <c r="AU164" s="232" t="s">
        <v>88</v>
      </c>
      <c r="AV164" s="13" t="s">
        <v>190</v>
      </c>
      <c r="AW164" s="13" t="s">
        <v>31</v>
      </c>
      <c r="AX164" s="13" t="s">
        <v>82</v>
      </c>
      <c r="AY164" s="232" t="s">
        <v>183</v>
      </c>
    </row>
    <row r="165" spans="2:65" s="1" customFormat="1" ht="49.9" customHeight="1">
      <c r="B165" s="32"/>
      <c r="C165" s="33"/>
      <c r="D165" s="33"/>
      <c r="E165" s="185" t="s">
        <v>262</v>
      </c>
      <c r="F165" s="185" t="s">
        <v>263</v>
      </c>
      <c r="G165" s="33"/>
      <c r="H165" s="33"/>
      <c r="I165" s="115"/>
      <c r="J165" s="170">
        <f>BK165</f>
        <v>0</v>
      </c>
      <c r="K165" s="33"/>
      <c r="L165" s="36"/>
      <c r="M165" s="242"/>
      <c r="N165" s="64"/>
      <c r="O165" s="64"/>
      <c r="P165" s="64"/>
      <c r="Q165" s="64"/>
      <c r="R165" s="64"/>
      <c r="S165" s="64"/>
      <c r="T165" s="65"/>
      <c r="AT165" s="15" t="s">
        <v>74</v>
      </c>
      <c r="AU165" s="15" t="s">
        <v>75</v>
      </c>
      <c r="AY165" s="15" t="s">
        <v>264</v>
      </c>
      <c r="BK165" s="209">
        <f>SUM(BK166:BK168)</f>
        <v>0</v>
      </c>
    </row>
    <row r="166" spans="2:65" s="1" customFormat="1" ht="16.350000000000001" customHeight="1">
      <c r="B166" s="32"/>
      <c r="C166" s="243" t="s">
        <v>1</v>
      </c>
      <c r="D166" s="243" t="s">
        <v>185</v>
      </c>
      <c r="E166" s="244" t="s">
        <v>1</v>
      </c>
      <c r="F166" s="245" t="s">
        <v>1</v>
      </c>
      <c r="G166" s="246" t="s">
        <v>1</v>
      </c>
      <c r="H166" s="247"/>
      <c r="I166" s="247"/>
      <c r="J166" s="248">
        <f>BK166</f>
        <v>0</v>
      </c>
      <c r="K166" s="249"/>
      <c r="L166" s="36"/>
      <c r="M166" s="250" t="s">
        <v>1</v>
      </c>
      <c r="N166" s="251" t="s">
        <v>41</v>
      </c>
      <c r="O166" s="64"/>
      <c r="P166" s="64"/>
      <c r="Q166" s="64"/>
      <c r="R166" s="64"/>
      <c r="S166" s="64"/>
      <c r="T166" s="65"/>
      <c r="AT166" s="15" t="s">
        <v>264</v>
      </c>
      <c r="AU166" s="15" t="s">
        <v>82</v>
      </c>
      <c r="AY166" s="15" t="s">
        <v>264</v>
      </c>
      <c r="BE166" s="208">
        <f>IF(N166="základná",J166,0)</f>
        <v>0</v>
      </c>
      <c r="BF166" s="208">
        <f>IF(N166="znížená",J166,0)</f>
        <v>0</v>
      </c>
      <c r="BG166" s="208">
        <f>IF(N166="zákl. prenesená",J166,0)</f>
        <v>0</v>
      </c>
      <c r="BH166" s="208">
        <f>IF(N166="zníž. prenesená",J166,0)</f>
        <v>0</v>
      </c>
      <c r="BI166" s="208">
        <f>IF(N166="nulová",J166,0)</f>
        <v>0</v>
      </c>
      <c r="BJ166" s="15" t="s">
        <v>88</v>
      </c>
      <c r="BK166" s="209">
        <f>I166*H166</f>
        <v>0</v>
      </c>
    </row>
    <row r="167" spans="2:65" s="1" customFormat="1" ht="16.350000000000001" customHeight="1">
      <c r="B167" s="32"/>
      <c r="C167" s="243" t="s">
        <v>1</v>
      </c>
      <c r="D167" s="243" t="s">
        <v>185</v>
      </c>
      <c r="E167" s="244" t="s">
        <v>1</v>
      </c>
      <c r="F167" s="245" t="s">
        <v>1</v>
      </c>
      <c r="G167" s="246" t="s">
        <v>1</v>
      </c>
      <c r="H167" s="247"/>
      <c r="I167" s="247"/>
      <c r="J167" s="248">
        <f>BK167</f>
        <v>0</v>
      </c>
      <c r="K167" s="249"/>
      <c r="L167" s="36"/>
      <c r="M167" s="250" t="s">
        <v>1</v>
      </c>
      <c r="N167" s="251" t="s">
        <v>41</v>
      </c>
      <c r="O167" s="64"/>
      <c r="P167" s="64"/>
      <c r="Q167" s="64"/>
      <c r="R167" s="64"/>
      <c r="S167" s="64"/>
      <c r="T167" s="65"/>
      <c r="AT167" s="15" t="s">
        <v>264</v>
      </c>
      <c r="AU167" s="15" t="s">
        <v>82</v>
      </c>
      <c r="AY167" s="15" t="s">
        <v>264</v>
      </c>
      <c r="BE167" s="208">
        <f>IF(N167="základná",J167,0)</f>
        <v>0</v>
      </c>
      <c r="BF167" s="208">
        <f>IF(N167="znížená",J167,0)</f>
        <v>0</v>
      </c>
      <c r="BG167" s="208">
        <f>IF(N167="zákl. prenesená",J167,0)</f>
        <v>0</v>
      </c>
      <c r="BH167" s="208">
        <f>IF(N167="zníž. prenesená",J167,0)</f>
        <v>0</v>
      </c>
      <c r="BI167" s="208">
        <f>IF(N167="nulová",J167,0)</f>
        <v>0</v>
      </c>
      <c r="BJ167" s="15" t="s">
        <v>88</v>
      </c>
      <c r="BK167" s="209">
        <f>I167*H167</f>
        <v>0</v>
      </c>
    </row>
    <row r="168" spans="2:65" s="1" customFormat="1" ht="16.350000000000001" customHeight="1">
      <c r="B168" s="32"/>
      <c r="C168" s="243" t="s">
        <v>1</v>
      </c>
      <c r="D168" s="243" t="s">
        <v>185</v>
      </c>
      <c r="E168" s="244" t="s">
        <v>1</v>
      </c>
      <c r="F168" s="245" t="s">
        <v>1</v>
      </c>
      <c r="G168" s="246" t="s">
        <v>1</v>
      </c>
      <c r="H168" s="247"/>
      <c r="I168" s="247"/>
      <c r="J168" s="248">
        <f>BK168</f>
        <v>0</v>
      </c>
      <c r="K168" s="249"/>
      <c r="L168" s="36"/>
      <c r="M168" s="250" t="s">
        <v>1</v>
      </c>
      <c r="N168" s="251" t="s">
        <v>41</v>
      </c>
      <c r="O168" s="252"/>
      <c r="P168" s="252"/>
      <c r="Q168" s="252"/>
      <c r="R168" s="252"/>
      <c r="S168" s="252"/>
      <c r="T168" s="253"/>
      <c r="AT168" s="15" t="s">
        <v>264</v>
      </c>
      <c r="AU168" s="15" t="s">
        <v>82</v>
      </c>
      <c r="AY168" s="15" t="s">
        <v>264</v>
      </c>
      <c r="BE168" s="208">
        <f>IF(N168="základná",J168,0)</f>
        <v>0</v>
      </c>
      <c r="BF168" s="208">
        <f>IF(N168="znížená",J168,0)</f>
        <v>0</v>
      </c>
      <c r="BG168" s="208">
        <f>IF(N168="zákl. prenesená",J168,0)</f>
        <v>0</v>
      </c>
      <c r="BH168" s="208">
        <f>IF(N168="zníž. prenesená",J168,0)</f>
        <v>0</v>
      </c>
      <c r="BI168" s="208">
        <f>IF(N168="nulová",J168,0)</f>
        <v>0</v>
      </c>
      <c r="BJ168" s="15" t="s">
        <v>88</v>
      </c>
      <c r="BK168" s="209">
        <f>I168*H168</f>
        <v>0</v>
      </c>
    </row>
    <row r="169" spans="2:65" s="1" customFormat="1" ht="6.95" customHeight="1">
      <c r="B169" s="47"/>
      <c r="C169" s="48"/>
      <c r="D169" s="48"/>
      <c r="E169" s="48"/>
      <c r="F169" s="48"/>
      <c r="G169" s="48"/>
      <c r="H169" s="48"/>
      <c r="I169" s="146"/>
      <c r="J169" s="48"/>
      <c r="K169" s="48"/>
      <c r="L169" s="36"/>
    </row>
  </sheetData>
  <sheetProtection algorithmName="SHA-512" hashValue="kHp7oIwBWi6ml5pDxfNuN/TXwmUXB1znkZg+5uB9JFg9UuzvZ5TpWKMR8O3GDAu+uC4fnXxbcKifL7AmKZLuFw==" saltValue="B0OnLk+kQzJu87ZU2Kdunj5/oArm8g1um0stP0uNNdODvhaNcBcH1vhmrqGxRJyOBY116D2aa54TOJrzeNEslA==" spinCount="100000" sheet="1" objects="1" scenarios="1" formatColumns="0" formatRows="0" autoFilter="0"/>
  <autoFilter ref="C123:K168"/>
  <mergeCells count="12">
    <mergeCell ref="E116:H116"/>
    <mergeCell ref="L2:V2"/>
    <mergeCell ref="E85:H85"/>
    <mergeCell ref="E87:H87"/>
    <mergeCell ref="E89:H89"/>
    <mergeCell ref="E112:H112"/>
    <mergeCell ref="E114:H114"/>
    <mergeCell ref="E7:H7"/>
    <mergeCell ref="E9:H9"/>
    <mergeCell ref="E11:H11"/>
    <mergeCell ref="E20:H20"/>
    <mergeCell ref="E29:H29"/>
  </mergeCells>
  <dataValidations count="2">
    <dataValidation type="list" allowBlank="1" showInputMessage="1" showErrorMessage="1" error="Povolené sú hodnoty K, M." sqref="D166:D169">
      <formula1>"K, M"</formula1>
    </dataValidation>
    <dataValidation type="list" allowBlank="1" showInputMessage="1" showErrorMessage="1" error="Povolené sú hodnoty základná, znížená, nulová." sqref="N166:N169">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139</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656</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ROUND(J125,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ROUND((ROUND((SUM(BE125:BE145)),  2) + SUM(BE147:BE149)), 2)</f>
        <v>0</v>
      </c>
      <c r="I35" s="127">
        <v>0.2</v>
      </c>
      <c r="J35" s="126">
        <f>ROUND((ROUND(((SUM(BE125:BE145))*I35),  2) + (SUM(BE147:BE149)*I35)), 2)</f>
        <v>0</v>
      </c>
      <c r="L35" s="36"/>
    </row>
    <row r="36" spans="2:12" s="1" customFormat="1" ht="14.45" customHeight="1">
      <c r="B36" s="36"/>
      <c r="E36" s="114" t="s">
        <v>41</v>
      </c>
      <c r="F36" s="126">
        <f>ROUND((ROUND((SUM(BF125:BF145)),  2) + SUM(BF147:BF149)), 2)</f>
        <v>0</v>
      </c>
      <c r="I36" s="127">
        <v>0.2</v>
      </c>
      <c r="J36" s="126">
        <f>ROUND((ROUND(((SUM(BF125:BF145))*I36),  2) + (SUM(BF147:BF149)*I36)), 2)</f>
        <v>0</v>
      </c>
      <c r="L36" s="36"/>
    </row>
    <row r="37" spans="2:12" s="1" customFormat="1" ht="14.45" hidden="1" customHeight="1">
      <c r="B37" s="36"/>
      <c r="E37" s="114" t="s">
        <v>42</v>
      </c>
      <c r="F37" s="126">
        <f>ROUND((ROUND((SUM(BG125:BG145)),  2) + SUM(BG147:BG149)), 2)</f>
        <v>0</v>
      </c>
      <c r="I37" s="127">
        <v>0.2</v>
      </c>
      <c r="J37" s="126">
        <f>0</f>
        <v>0</v>
      </c>
      <c r="L37" s="36"/>
    </row>
    <row r="38" spans="2:12" s="1" customFormat="1" ht="14.45" hidden="1" customHeight="1">
      <c r="B38" s="36"/>
      <c r="E38" s="114" t="s">
        <v>43</v>
      </c>
      <c r="F38" s="126">
        <f>ROUND((ROUND((SUM(BH125:BH145)),  2) + SUM(BH147:BH149)), 2)</f>
        <v>0</v>
      </c>
      <c r="I38" s="127">
        <v>0.2</v>
      </c>
      <c r="J38" s="126">
        <f>0</f>
        <v>0</v>
      </c>
      <c r="L38" s="36"/>
    </row>
    <row r="39" spans="2:12" s="1" customFormat="1" ht="14.45" hidden="1" customHeight="1">
      <c r="B39" s="36"/>
      <c r="E39" s="114" t="s">
        <v>44</v>
      </c>
      <c r="F39" s="126">
        <f>ROUND((ROUND((SUM(BI125:BI145)),  2) + SUM(BI147:BI149)),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 xml:space="preserve">2019-05.3.2 - Rybník č. 3 Tesnenie hrádze  </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J125</f>
        <v>0</v>
      </c>
      <c r="K98" s="33"/>
      <c r="L98" s="36"/>
      <c r="AU98" s="15" t="s">
        <v>164</v>
      </c>
    </row>
    <row r="99" spans="2:47" s="8" customFormat="1" ht="24.95" customHeight="1">
      <c r="B99" s="155"/>
      <c r="C99" s="156"/>
      <c r="D99" s="157" t="s">
        <v>165</v>
      </c>
      <c r="E99" s="158"/>
      <c r="F99" s="158"/>
      <c r="G99" s="158"/>
      <c r="H99" s="158"/>
      <c r="I99" s="159"/>
      <c r="J99" s="160">
        <f>J126</f>
        <v>0</v>
      </c>
      <c r="K99" s="156"/>
      <c r="L99" s="161"/>
    </row>
    <row r="100" spans="2:47" s="9" customFormat="1" ht="19.899999999999999" customHeight="1">
      <c r="B100" s="162"/>
      <c r="C100" s="97"/>
      <c r="D100" s="163" t="s">
        <v>166</v>
      </c>
      <c r="E100" s="164"/>
      <c r="F100" s="164"/>
      <c r="G100" s="164"/>
      <c r="H100" s="164"/>
      <c r="I100" s="165"/>
      <c r="J100" s="166">
        <f>J127</f>
        <v>0</v>
      </c>
      <c r="K100" s="97"/>
      <c r="L100" s="167"/>
    </row>
    <row r="101" spans="2:47" s="9" customFormat="1" ht="19.899999999999999" customHeight="1">
      <c r="B101" s="162"/>
      <c r="C101" s="97"/>
      <c r="D101" s="163" t="s">
        <v>266</v>
      </c>
      <c r="E101" s="164"/>
      <c r="F101" s="164"/>
      <c r="G101" s="164"/>
      <c r="H101" s="164"/>
      <c r="I101" s="165"/>
      <c r="J101" s="166">
        <f>J136</f>
        <v>0</v>
      </c>
      <c r="K101" s="97"/>
      <c r="L101" s="167"/>
    </row>
    <row r="102" spans="2:47" s="9" customFormat="1" ht="19.899999999999999" customHeight="1">
      <c r="B102" s="162"/>
      <c r="C102" s="97"/>
      <c r="D102" s="163" t="s">
        <v>267</v>
      </c>
      <c r="E102" s="164"/>
      <c r="F102" s="164"/>
      <c r="G102" s="164"/>
      <c r="H102" s="164"/>
      <c r="I102" s="165"/>
      <c r="J102" s="166">
        <f>J143</f>
        <v>0</v>
      </c>
      <c r="K102" s="97"/>
      <c r="L102" s="167"/>
    </row>
    <row r="103" spans="2:47" s="8" customFormat="1" ht="21.75" customHeight="1">
      <c r="B103" s="155"/>
      <c r="C103" s="156"/>
      <c r="D103" s="168" t="s">
        <v>168</v>
      </c>
      <c r="E103" s="156"/>
      <c r="F103" s="156"/>
      <c r="G103" s="156"/>
      <c r="H103" s="156"/>
      <c r="I103" s="169"/>
      <c r="J103" s="170">
        <f>J146</f>
        <v>0</v>
      </c>
      <c r="K103" s="156"/>
      <c r="L103" s="161"/>
    </row>
    <row r="104" spans="2:47" s="1" customFormat="1" ht="21.75" customHeight="1">
      <c r="B104" s="32"/>
      <c r="C104" s="33"/>
      <c r="D104" s="33"/>
      <c r="E104" s="33"/>
      <c r="F104" s="33"/>
      <c r="G104" s="33"/>
      <c r="H104" s="33"/>
      <c r="I104" s="115"/>
      <c r="J104" s="33"/>
      <c r="K104" s="33"/>
      <c r="L104" s="36"/>
    </row>
    <row r="105" spans="2:47" s="1" customFormat="1" ht="6.95" customHeight="1">
      <c r="B105" s="47"/>
      <c r="C105" s="48"/>
      <c r="D105" s="48"/>
      <c r="E105" s="48"/>
      <c r="F105" s="48"/>
      <c r="G105" s="48"/>
      <c r="H105" s="48"/>
      <c r="I105" s="146"/>
      <c r="J105" s="48"/>
      <c r="K105" s="48"/>
      <c r="L105" s="36"/>
    </row>
    <row r="109" spans="2:47" s="1" customFormat="1" ht="6.95" customHeight="1">
      <c r="B109" s="49"/>
      <c r="C109" s="50"/>
      <c r="D109" s="50"/>
      <c r="E109" s="50"/>
      <c r="F109" s="50"/>
      <c r="G109" s="50"/>
      <c r="H109" s="50"/>
      <c r="I109" s="149"/>
      <c r="J109" s="50"/>
      <c r="K109" s="50"/>
      <c r="L109" s="36"/>
    </row>
    <row r="110" spans="2:47" s="1" customFormat="1" ht="24.95" customHeight="1">
      <c r="B110" s="32"/>
      <c r="C110" s="21" t="s">
        <v>169</v>
      </c>
      <c r="D110" s="33"/>
      <c r="E110" s="33"/>
      <c r="F110" s="33"/>
      <c r="G110" s="33"/>
      <c r="H110" s="33"/>
      <c r="I110" s="115"/>
      <c r="J110" s="33"/>
      <c r="K110" s="33"/>
      <c r="L110" s="36"/>
    </row>
    <row r="111" spans="2:47" s="1" customFormat="1" ht="6.95" customHeight="1">
      <c r="B111" s="32"/>
      <c r="C111" s="33"/>
      <c r="D111" s="33"/>
      <c r="E111" s="33"/>
      <c r="F111" s="33"/>
      <c r="G111" s="33"/>
      <c r="H111" s="33"/>
      <c r="I111" s="115"/>
      <c r="J111" s="33"/>
      <c r="K111" s="33"/>
      <c r="L111" s="36"/>
    </row>
    <row r="112" spans="2:47" s="1" customFormat="1" ht="12" customHeight="1">
      <c r="B112" s="32"/>
      <c r="C112" s="27" t="s">
        <v>14</v>
      </c>
      <c r="D112" s="33"/>
      <c r="E112" s="33"/>
      <c r="F112" s="33"/>
      <c r="G112" s="33"/>
      <c r="H112" s="33"/>
      <c r="I112" s="115"/>
      <c r="J112" s="33"/>
      <c r="K112" s="33"/>
      <c r="L112" s="36"/>
    </row>
    <row r="113" spans="2:65" s="1" customFormat="1" ht="16.5" customHeight="1">
      <c r="B113" s="32"/>
      <c r="C113" s="33"/>
      <c r="D113" s="33"/>
      <c r="E113" s="300" t="str">
        <f>E7</f>
        <v>Rybníky Prejta - Oprava tesnania hrádze</v>
      </c>
      <c r="F113" s="301"/>
      <c r="G113" s="301"/>
      <c r="H113" s="301"/>
      <c r="I113" s="115"/>
      <c r="J113" s="33"/>
      <c r="K113" s="33"/>
      <c r="L113" s="36"/>
    </row>
    <row r="114" spans="2:65" ht="12" customHeight="1">
      <c r="B114" s="19"/>
      <c r="C114" s="27" t="s">
        <v>156</v>
      </c>
      <c r="D114" s="20"/>
      <c r="E114" s="20"/>
      <c r="F114" s="20"/>
      <c r="G114" s="20"/>
      <c r="H114" s="20"/>
      <c r="J114" s="20"/>
      <c r="K114" s="20"/>
      <c r="L114" s="18"/>
    </row>
    <row r="115" spans="2:65" s="1" customFormat="1" ht="16.5" customHeight="1">
      <c r="B115" s="32"/>
      <c r="C115" s="33"/>
      <c r="D115" s="33"/>
      <c r="E115" s="300" t="s">
        <v>623</v>
      </c>
      <c r="F115" s="299"/>
      <c r="G115" s="299"/>
      <c r="H115" s="299"/>
      <c r="I115" s="115"/>
      <c r="J115" s="33"/>
      <c r="K115" s="33"/>
      <c r="L115" s="36"/>
    </row>
    <row r="116" spans="2:65" s="1" customFormat="1" ht="12" customHeight="1">
      <c r="B116" s="32"/>
      <c r="C116" s="27" t="s">
        <v>158</v>
      </c>
      <c r="D116" s="33"/>
      <c r="E116" s="33"/>
      <c r="F116" s="33"/>
      <c r="G116" s="33"/>
      <c r="H116" s="33"/>
      <c r="I116" s="115"/>
      <c r="J116" s="33"/>
      <c r="K116" s="33"/>
      <c r="L116" s="36"/>
    </row>
    <row r="117" spans="2:65" s="1" customFormat="1" ht="16.5" customHeight="1">
      <c r="B117" s="32"/>
      <c r="C117" s="33"/>
      <c r="D117" s="33"/>
      <c r="E117" s="281" t="str">
        <f>E11</f>
        <v xml:space="preserve">2019-05.3.2 - Rybník č. 3 Tesnenie hrádze  </v>
      </c>
      <c r="F117" s="299"/>
      <c r="G117" s="299"/>
      <c r="H117" s="299"/>
      <c r="I117" s="115"/>
      <c r="J117" s="33"/>
      <c r="K117" s="33"/>
      <c r="L117" s="36"/>
    </row>
    <row r="118" spans="2:65" s="1" customFormat="1" ht="6.95" customHeight="1">
      <c r="B118" s="32"/>
      <c r="C118" s="33"/>
      <c r="D118" s="33"/>
      <c r="E118" s="33"/>
      <c r="F118" s="33"/>
      <c r="G118" s="33"/>
      <c r="H118" s="33"/>
      <c r="I118" s="115"/>
      <c r="J118" s="33"/>
      <c r="K118" s="33"/>
      <c r="L118" s="36"/>
    </row>
    <row r="119" spans="2:65" s="1" customFormat="1" ht="12" customHeight="1">
      <c r="B119" s="32"/>
      <c r="C119" s="27" t="s">
        <v>18</v>
      </c>
      <c r="D119" s="33"/>
      <c r="E119" s="33"/>
      <c r="F119" s="25" t="str">
        <f>F14</f>
        <v>Prejta</v>
      </c>
      <c r="G119" s="33"/>
      <c r="H119" s="33"/>
      <c r="I119" s="116" t="s">
        <v>20</v>
      </c>
      <c r="J119" s="59" t="str">
        <f>IF(J14="","",J14)</f>
        <v>11. 6. 2019</v>
      </c>
      <c r="K119" s="33"/>
      <c r="L119" s="36"/>
    </row>
    <row r="120" spans="2:65" s="1" customFormat="1" ht="6.95" customHeight="1">
      <c r="B120" s="32"/>
      <c r="C120" s="33"/>
      <c r="D120" s="33"/>
      <c r="E120" s="33"/>
      <c r="F120" s="33"/>
      <c r="G120" s="33"/>
      <c r="H120" s="33"/>
      <c r="I120" s="115"/>
      <c r="J120" s="33"/>
      <c r="K120" s="33"/>
      <c r="L120" s="36"/>
    </row>
    <row r="121" spans="2:65" s="1" customFormat="1" ht="27.95" customHeight="1">
      <c r="B121" s="32"/>
      <c r="C121" s="27" t="s">
        <v>22</v>
      </c>
      <c r="D121" s="33"/>
      <c r="E121" s="33"/>
      <c r="F121" s="25" t="str">
        <f>E17</f>
        <v>SRZ, MsO Dubnica nad Váhom</v>
      </c>
      <c r="G121" s="33"/>
      <c r="H121" s="33"/>
      <c r="I121" s="116" t="s">
        <v>28</v>
      </c>
      <c r="J121" s="30" t="str">
        <f>E23</f>
        <v>Hydroconsulting s.r.o.</v>
      </c>
      <c r="K121" s="33"/>
      <c r="L121" s="36"/>
    </row>
    <row r="122" spans="2:65" s="1" customFormat="1" ht="27.95" customHeight="1">
      <c r="B122" s="32"/>
      <c r="C122" s="27" t="s">
        <v>26</v>
      </c>
      <c r="D122" s="33"/>
      <c r="E122" s="33"/>
      <c r="F122" s="25" t="str">
        <f>IF(E20="","",E20)</f>
        <v>Vyplň údaj</v>
      </c>
      <c r="G122" s="33"/>
      <c r="H122" s="33"/>
      <c r="I122" s="116" t="s">
        <v>33</v>
      </c>
      <c r="J122" s="30" t="str">
        <f>E26</f>
        <v>Hydroconsulting s.r.o.</v>
      </c>
      <c r="K122" s="33"/>
      <c r="L122" s="36"/>
    </row>
    <row r="123" spans="2:65" s="1" customFormat="1" ht="10.35" customHeight="1">
      <c r="B123" s="32"/>
      <c r="C123" s="33"/>
      <c r="D123" s="33"/>
      <c r="E123" s="33"/>
      <c r="F123" s="33"/>
      <c r="G123" s="33"/>
      <c r="H123" s="33"/>
      <c r="I123" s="115"/>
      <c r="J123" s="33"/>
      <c r="K123" s="33"/>
      <c r="L123" s="36"/>
    </row>
    <row r="124" spans="2:65" s="10" customFormat="1" ht="29.25" customHeight="1">
      <c r="B124" s="171"/>
      <c r="C124" s="172" t="s">
        <v>170</v>
      </c>
      <c r="D124" s="173" t="s">
        <v>60</v>
      </c>
      <c r="E124" s="173" t="s">
        <v>56</v>
      </c>
      <c r="F124" s="173" t="s">
        <v>57</v>
      </c>
      <c r="G124" s="173" t="s">
        <v>171</v>
      </c>
      <c r="H124" s="173" t="s">
        <v>172</v>
      </c>
      <c r="I124" s="174" t="s">
        <v>173</v>
      </c>
      <c r="J124" s="175" t="s">
        <v>162</v>
      </c>
      <c r="K124" s="176" t="s">
        <v>174</v>
      </c>
      <c r="L124" s="177"/>
      <c r="M124" s="68" t="s">
        <v>1</v>
      </c>
      <c r="N124" s="69" t="s">
        <v>39</v>
      </c>
      <c r="O124" s="69" t="s">
        <v>175</v>
      </c>
      <c r="P124" s="69" t="s">
        <v>176</v>
      </c>
      <c r="Q124" s="69" t="s">
        <v>177</v>
      </c>
      <c r="R124" s="69" t="s">
        <v>178</v>
      </c>
      <c r="S124" s="69" t="s">
        <v>179</v>
      </c>
      <c r="T124" s="70" t="s">
        <v>180</v>
      </c>
    </row>
    <row r="125" spans="2:65" s="1" customFormat="1" ht="22.9" customHeight="1">
      <c r="B125" s="32"/>
      <c r="C125" s="75" t="s">
        <v>163</v>
      </c>
      <c r="D125" s="33"/>
      <c r="E125" s="33"/>
      <c r="F125" s="33"/>
      <c r="G125" s="33"/>
      <c r="H125" s="33"/>
      <c r="I125" s="115"/>
      <c r="J125" s="178">
        <f>BK125</f>
        <v>0</v>
      </c>
      <c r="K125" s="33"/>
      <c r="L125" s="36"/>
      <c r="M125" s="71"/>
      <c r="N125" s="72"/>
      <c r="O125" s="72"/>
      <c r="P125" s="179">
        <f>P126+P146</f>
        <v>0</v>
      </c>
      <c r="Q125" s="72"/>
      <c r="R125" s="179">
        <f>R126+R146</f>
        <v>3.4355950000000002</v>
      </c>
      <c r="S125" s="72"/>
      <c r="T125" s="180">
        <f>T126+T146</f>
        <v>0</v>
      </c>
      <c r="AT125" s="15" t="s">
        <v>74</v>
      </c>
      <c r="AU125" s="15" t="s">
        <v>164</v>
      </c>
      <c r="BK125" s="181">
        <f>BK126+BK146</f>
        <v>0</v>
      </c>
    </row>
    <row r="126" spans="2:65" s="11" customFormat="1" ht="25.9" customHeight="1">
      <c r="B126" s="182"/>
      <c r="C126" s="183"/>
      <c r="D126" s="184" t="s">
        <v>74</v>
      </c>
      <c r="E126" s="185" t="s">
        <v>181</v>
      </c>
      <c r="F126" s="185" t="s">
        <v>182</v>
      </c>
      <c r="G126" s="183"/>
      <c r="H126" s="183"/>
      <c r="I126" s="186"/>
      <c r="J126" s="170">
        <f>BK126</f>
        <v>0</v>
      </c>
      <c r="K126" s="183"/>
      <c r="L126" s="187"/>
      <c r="M126" s="188"/>
      <c r="N126" s="189"/>
      <c r="O126" s="189"/>
      <c r="P126" s="190">
        <f>P127+P136+P143</f>
        <v>0</v>
      </c>
      <c r="Q126" s="189"/>
      <c r="R126" s="190">
        <f>R127+R136+R143</f>
        <v>3.4355950000000002</v>
      </c>
      <c r="S126" s="189"/>
      <c r="T126" s="191">
        <f>T127+T136+T143</f>
        <v>0</v>
      </c>
      <c r="AR126" s="192" t="s">
        <v>82</v>
      </c>
      <c r="AT126" s="193" t="s">
        <v>74</v>
      </c>
      <c r="AU126" s="193" t="s">
        <v>75</v>
      </c>
      <c r="AY126" s="192" t="s">
        <v>183</v>
      </c>
      <c r="BK126" s="194">
        <f>BK127+BK136+BK143</f>
        <v>0</v>
      </c>
    </row>
    <row r="127" spans="2:65" s="11" customFormat="1" ht="22.9" customHeight="1">
      <c r="B127" s="182"/>
      <c r="C127" s="183"/>
      <c r="D127" s="184" t="s">
        <v>74</v>
      </c>
      <c r="E127" s="195" t="s">
        <v>82</v>
      </c>
      <c r="F127" s="195" t="s">
        <v>184</v>
      </c>
      <c r="G127" s="183"/>
      <c r="H127" s="183"/>
      <c r="I127" s="186"/>
      <c r="J127" s="196">
        <f>BK127</f>
        <v>0</v>
      </c>
      <c r="K127" s="183"/>
      <c r="L127" s="187"/>
      <c r="M127" s="188"/>
      <c r="N127" s="189"/>
      <c r="O127" s="189"/>
      <c r="P127" s="190">
        <f>SUM(P128:P135)</f>
        <v>0</v>
      </c>
      <c r="Q127" s="189"/>
      <c r="R127" s="190">
        <f>SUM(R128:R135)</f>
        <v>3.3013250000000003</v>
      </c>
      <c r="S127" s="189"/>
      <c r="T127" s="191">
        <f>SUM(T128:T135)</f>
        <v>0</v>
      </c>
      <c r="AR127" s="192" t="s">
        <v>82</v>
      </c>
      <c r="AT127" s="193" t="s">
        <v>74</v>
      </c>
      <c r="AU127" s="193" t="s">
        <v>82</v>
      </c>
      <c r="AY127" s="192" t="s">
        <v>183</v>
      </c>
      <c r="BK127" s="194">
        <f>SUM(BK128:BK135)</f>
        <v>0</v>
      </c>
    </row>
    <row r="128" spans="2:65" s="1" customFormat="1" ht="24" customHeight="1">
      <c r="B128" s="32"/>
      <c r="C128" s="233" t="s">
        <v>82</v>
      </c>
      <c r="D128" s="233" t="s">
        <v>206</v>
      </c>
      <c r="E128" s="234" t="s">
        <v>268</v>
      </c>
      <c r="F128" s="235" t="s">
        <v>269</v>
      </c>
      <c r="G128" s="236" t="s">
        <v>270</v>
      </c>
      <c r="H128" s="237">
        <v>52.5</v>
      </c>
      <c r="I128" s="238"/>
      <c r="J128" s="237">
        <f>ROUND(I128*H128,3)</f>
        <v>0</v>
      </c>
      <c r="K128" s="235" t="s">
        <v>189</v>
      </c>
      <c r="L128" s="239"/>
      <c r="M128" s="240" t="s">
        <v>1</v>
      </c>
      <c r="N128" s="241" t="s">
        <v>41</v>
      </c>
      <c r="O128" s="64"/>
      <c r="P128" s="205">
        <f>O128*H128</f>
        <v>0</v>
      </c>
      <c r="Q128" s="205">
        <v>3.3E-4</v>
      </c>
      <c r="R128" s="205">
        <f>Q128*H128</f>
        <v>1.7325E-2</v>
      </c>
      <c r="S128" s="205">
        <v>0</v>
      </c>
      <c r="T128" s="206">
        <f>S128*H128</f>
        <v>0</v>
      </c>
      <c r="AR128" s="207" t="s">
        <v>210</v>
      </c>
      <c r="AT128" s="207" t="s">
        <v>206</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657</v>
      </c>
    </row>
    <row r="129" spans="2:65" s="12" customFormat="1">
      <c r="B129" s="210"/>
      <c r="C129" s="211"/>
      <c r="D129" s="212" t="s">
        <v>192</v>
      </c>
      <c r="E129" s="213" t="s">
        <v>1</v>
      </c>
      <c r="F129" s="214" t="s">
        <v>658</v>
      </c>
      <c r="G129" s="211"/>
      <c r="H129" s="215">
        <v>52.5</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 customFormat="1" ht="24" customHeight="1">
      <c r="B130" s="32"/>
      <c r="C130" s="233" t="s">
        <v>88</v>
      </c>
      <c r="D130" s="233" t="s">
        <v>206</v>
      </c>
      <c r="E130" s="234" t="s">
        <v>273</v>
      </c>
      <c r="F130" s="235" t="s">
        <v>274</v>
      </c>
      <c r="G130" s="236" t="s">
        <v>275</v>
      </c>
      <c r="H130" s="237">
        <v>250</v>
      </c>
      <c r="I130" s="238"/>
      <c r="J130" s="237">
        <f>ROUND(I130*H130,3)</f>
        <v>0</v>
      </c>
      <c r="K130" s="235" t="s">
        <v>189</v>
      </c>
      <c r="L130" s="239"/>
      <c r="M130" s="240" t="s">
        <v>1</v>
      </c>
      <c r="N130" s="241" t="s">
        <v>41</v>
      </c>
      <c r="O130" s="64"/>
      <c r="P130" s="205">
        <f>O130*H130</f>
        <v>0</v>
      </c>
      <c r="Q130" s="205">
        <v>2.0000000000000001E-4</v>
      </c>
      <c r="R130" s="205">
        <f>Q130*H130</f>
        <v>0.05</v>
      </c>
      <c r="S130" s="205">
        <v>0</v>
      </c>
      <c r="T130" s="206">
        <f>S130*H130</f>
        <v>0</v>
      </c>
      <c r="AR130" s="207" t="s">
        <v>210</v>
      </c>
      <c r="AT130" s="207" t="s">
        <v>206</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659</v>
      </c>
    </row>
    <row r="131" spans="2:65" s="12" customFormat="1">
      <c r="B131" s="210"/>
      <c r="C131" s="211"/>
      <c r="D131" s="212" t="s">
        <v>192</v>
      </c>
      <c r="E131" s="213" t="s">
        <v>1</v>
      </c>
      <c r="F131" s="214" t="s">
        <v>660</v>
      </c>
      <c r="G131" s="211"/>
      <c r="H131" s="215">
        <v>250</v>
      </c>
      <c r="I131" s="216"/>
      <c r="J131" s="211"/>
      <c r="K131" s="211"/>
      <c r="L131" s="217"/>
      <c r="M131" s="218"/>
      <c r="N131" s="219"/>
      <c r="O131" s="219"/>
      <c r="P131" s="219"/>
      <c r="Q131" s="219"/>
      <c r="R131" s="219"/>
      <c r="S131" s="219"/>
      <c r="T131" s="220"/>
      <c r="AT131" s="221" t="s">
        <v>192</v>
      </c>
      <c r="AU131" s="221" t="s">
        <v>88</v>
      </c>
      <c r="AV131" s="12" t="s">
        <v>88</v>
      </c>
      <c r="AW131" s="12" t="s">
        <v>31</v>
      </c>
      <c r="AX131" s="12" t="s">
        <v>82</v>
      </c>
      <c r="AY131" s="221" t="s">
        <v>183</v>
      </c>
    </row>
    <row r="132" spans="2:65" s="1" customFormat="1" ht="36" customHeight="1">
      <c r="B132" s="32"/>
      <c r="C132" s="233" t="s">
        <v>198</v>
      </c>
      <c r="D132" s="233" t="s">
        <v>206</v>
      </c>
      <c r="E132" s="234" t="s">
        <v>278</v>
      </c>
      <c r="F132" s="235" t="s">
        <v>279</v>
      </c>
      <c r="G132" s="236" t="s">
        <v>240</v>
      </c>
      <c r="H132" s="237">
        <v>2310</v>
      </c>
      <c r="I132" s="238"/>
      <c r="J132" s="237">
        <f>ROUND(I132*H132,3)</f>
        <v>0</v>
      </c>
      <c r="K132" s="235" t="s">
        <v>189</v>
      </c>
      <c r="L132" s="239"/>
      <c r="M132" s="240" t="s">
        <v>1</v>
      </c>
      <c r="N132" s="241" t="s">
        <v>41</v>
      </c>
      <c r="O132" s="64"/>
      <c r="P132" s="205">
        <f>O132*H132</f>
        <v>0</v>
      </c>
      <c r="Q132" s="205">
        <v>4.0000000000000002E-4</v>
      </c>
      <c r="R132" s="205">
        <f>Q132*H132</f>
        <v>0.92400000000000004</v>
      </c>
      <c r="S132" s="205">
        <v>0</v>
      </c>
      <c r="T132" s="206">
        <f>S132*H132</f>
        <v>0</v>
      </c>
      <c r="AR132" s="207" t="s">
        <v>210</v>
      </c>
      <c r="AT132" s="207" t="s">
        <v>206</v>
      </c>
      <c r="AU132" s="207" t="s">
        <v>88</v>
      </c>
      <c r="AY132" s="15" t="s">
        <v>183</v>
      </c>
      <c r="BE132" s="208">
        <f>IF(N132="základná",J132,0)</f>
        <v>0</v>
      </c>
      <c r="BF132" s="208">
        <f>IF(N132="znížená",J132,0)</f>
        <v>0</v>
      </c>
      <c r="BG132" s="208">
        <f>IF(N132="zákl. prenesená",J132,0)</f>
        <v>0</v>
      </c>
      <c r="BH132" s="208">
        <f>IF(N132="zníž. prenesená",J132,0)</f>
        <v>0</v>
      </c>
      <c r="BI132" s="208">
        <f>IF(N132="nulová",J132,0)</f>
        <v>0</v>
      </c>
      <c r="BJ132" s="15" t="s">
        <v>88</v>
      </c>
      <c r="BK132" s="209">
        <f>ROUND(I132*H132,3)</f>
        <v>0</v>
      </c>
      <c r="BL132" s="15" t="s">
        <v>190</v>
      </c>
      <c r="BM132" s="207" t="s">
        <v>661</v>
      </c>
    </row>
    <row r="133" spans="2:65" s="12" customFormat="1">
      <c r="B133" s="210"/>
      <c r="C133" s="211"/>
      <c r="D133" s="212" t="s">
        <v>192</v>
      </c>
      <c r="E133" s="213" t="s">
        <v>1</v>
      </c>
      <c r="F133" s="214" t="s">
        <v>662</v>
      </c>
      <c r="G133" s="211"/>
      <c r="H133" s="215">
        <v>2310</v>
      </c>
      <c r="I133" s="216"/>
      <c r="J133" s="211"/>
      <c r="K133" s="211"/>
      <c r="L133" s="217"/>
      <c r="M133" s="218"/>
      <c r="N133" s="219"/>
      <c r="O133" s="219"/>
      <c r="P133" s="219"/>
      <c r="Q133" s="219"/>
      <c r="R133" s="219"/>
      <c r="S133" s="219"/>
      <c r="T133" s="220"/>
      <c r="AT133" s="221" t="s">
        <v>192</v>
      </c>
      <c r="AU133" s="221" t="s">
        <v>88</v>
      </c>
      <c r="AV133" s="12" t="s">
        <v>88</v>
      </c>
      <c r="AW133" s="12" t="s">
        <v>31</v>
      </c>
      <c r="AX133" s="12" t="s">
        <v>82</v>
      </c>
      <c r="AY133" s="221" t="s">
        <v>183</v>
      </c>
    </row>
    <row r="134" spans="2:65" s="1" customFormat="1" ht="36" customHeight="1">
      <c r="B134" s="32"/>
      <c r="C134" s="233" t="s">
        <v>190</v>
      </c>
      <c r="D134" s="233" t="s">
        <v>206</v>
      </c>
      <c r="E134" s="234" t="s">
        <v>282</v>
      </c>
      <c r="F134" s="235" t="s">
        <v>283</v>
      </c>
      <c r="G134" s="236" t="s">
        <v>240</v>
      </c>
      <c r="H134" s="237">
        <v>1155</v>
      </c>
      <c r="I134" s="238"/>
      <c r="J134" s="237">
        <f>ROUND(I134*H134,3)</f>
        <v>0</v>
      </c>
      <c r="K134" s="235" t="s">
        <v>1</v>
      </c>
      <c r="L134" s="239"/>
      <c r="M134" s="240" t="s">
        <v>1</v>
      </c>
      <c r="N134" s="241" t="s">
        <v>41</v>
      </c>
      <c r="O134" s="64"/>
      <c r="P134" s="205">
        <f>O134*H134</f>
        <v>0</v>
      </c>
      <c r="Q134" s="205">
        <v>2E-3</v>
      </c>
      <c r="R134" s="205">
        <f>Q134*H134</f>
        <v>2.31</v>
      </c>
      <c r="S134" s="205">
        <v>0</v>
      </c>
      <c r="T134" s="206">
        <f>S134*H134</f>
        <v>0</v>
      </c>
      <c r="AR134" s="207" t="s">
        <v>210</v>
      </c>
      <c r="AT134" s="207" t="s">
        <v>206</v>
      </c>
      <c r="AU134" s="207" t="s">
        <v>88</v>
      </c>
      <c r="AY134" s="15" t="s">
        <v>183</v>
      </c>
      <c r="BE134" s="208">
        <f>IF(N134="základná",J134,0)</f>
        <v>0</v>
      </c>
      <c r="BF134" s="208">
        <f>IF(N134="znížená",J134,0)</f>
        <v>0</v>
      </c>
      <c r="BG134" s="208">
        <f>IF(N134="zákl. prenesená",J134,0)</f>
        <v>0</v>
      </c>
      <c r="BH134" s="208">
        <f>IF(N134="zníž. prenesená",J134,0)</f>
        <v>0</v>
      </c>
      <c r="BI134" s="208">
        <f>IF(N134="nulová",J134,0)</f>
        <v>0</v>
      </c>
      <c r="BJ134" s="15" t="s">
        <v>88</v>
      </c>
      <c r="BK134" s="209">
        <f>ROUND(I134*H134,3)</f>
        <v>0</v>
      </c>
      <c r="BL134" s="15" t="s">
        <v>190</v>
      </c>
      <c r="BM134" s="207" t="s">
        <v>663</v>
      </c>
    </row>
    <row r="135" spans="2:65" s="12" customFormat="1">
      <c r="B135" s="210"/>
      <c r="C135" s="211"/>
      <c r="D135" s="212" t="s">
        <v>192</v>
      </c>
      <c r="E135" s="213" t="s">
        <v>1</v>
      </c>
      <c r="F135" s="214" t="s">
        <v>664</v>
      </c>
      <c r="G135" s="211"/>
      <c r="H135" s="215">
        <v>1155</v>
      </c>
      <c r="I135" s="216"/>
      <c r="J135" s="211"/>
      <c r="K135" s="211"/>
      <c r="L135" s="217"/>
      <c r="M135" s="218"/>
      <c r="N135" s="219"/>
      <c r="O135" s="219"/>
      <c r="P135" s="219"/>
      <c r="Q135" s="219"/>
      <c r="R135" s="219"/>
      <c r="S135" s="219"/>
      <c r="T135" s="220"/>
      <c r="AT135" s="221" t="s">
        <v>192</v>
      </c>
      <c r="AU135" s="221" t="s">
        <v>88</v>
      </c>
      <c r="AV135" s="12" t="s">
        <v>88</v>
      </c>
      <c r="AW135" s="12" t="s">
        <v>31</v>
      </c>
      <c r="AX135" s="12" t="s">
        <v>82</v>
      </c>
      <c r="AY135" s="221" t="s">
        <v>183</v>
      </c>
    </row>
    <row r="136" spans="2:65" s="11" customFormat="1" ht="22.9" customHeight="1">
      <c r="B136" s="182"/>
      <c r="C136" s="183"/>
      <c r="D136" s="184" t="s">
        <v>74</v>
      </c>
      <c r="E136" s="195" t="s">
        <v>219</v>
      </c>
      <c r="F136" s="195" t="s">
        <v>286</v>
      </c>
      <c r="G136" s="183"/>
      <c r="H136" s="183"/>
      <c r="I136" s="186"/>
      <c r="J136" s="196">
        <f>BK136</f>
        <v>0</v>
      </c>
      <c r="K136" s="183"/>
      <c r="L136" s="187"/>
      <c r="M136" s="188"/>
      <c r="N136" s="189"/>
      <c r="O136" s="189"/>
      <c r="P136" s="190">
        <f>SUM(P137:P142)</f>
        <v>0</v>
      </c>
      <c r="Q136" s="189"/>
      <c r="R136" s="190">
        <f>SUM(R137:R142)</f>
        <v>0.13427</v>
      </c>
      <c r="S136" s="189"/>
      <c r="T136" s="191">
        <f>SUM(T137:T142)</f>
        <v>0</v>
      </c>
      <c r="AR136" s="192" t="s">
        <v>82</v>
      </c>
      <c r="AT136" s="193" t="s">
        <v>74</v>
      </c>
      <c r="AU136" s="193" t="s">
        <v>82</v>
      </c>
      <c r="AY136" s="192" t="s">
        <v>183</v>
      </c>
      <c r="BK136" s="194">
        <f>SUM(BK137:BK142)</f>
        <v>0</v>
      </c>
    </row>
    <row r="137" spans="2:65" s="1" customFormat="1" ht="24" customHeight="1">
      <c r="B137" s="32"/>
      <c r="C137" s="197" t="s">
        <v>214</v>
      </c>
      <c r="D137" s="197" t="s">
        <v>185</v>
      </c>
      <c r="E137" s="198" t="s">
        <v>287</v>
      </c>
      <c r="F137" s="199" t="s">
        <v>288</v>
      </c>
      <c r="G137" s="200" t="s">
        <v>240</v>
      </c>
      <c r="H137" s="201">
        <v>20</v>
      </c>
      <c r="I137" s="202"/>
      <c r="J137" s="201">
        <f>ROUND(I137*H137,3)</f>
        <v>0</v>
      </c>
      <c r="K137" s="199" t="s">
        <v>189</v>
      </c>
      <c r="L137" s="36"/>
      <c r="M137" s="203" t="s">
        <v>1</v>
      </c>
      <c r="N137" s="204" t="s">
        <v>41</v>
      </c>
      <c r="O137" s="64"/>
      <c r="P137" s="205">
        <f>O137*H137</f>
        <v>0</v>
      </c>
      <c r="Q137" s="205">
        <v>2.3000000000000001E-4</v>
      </c>
      <c r="R137" s="205">
        <f>Q137*H137</f>
        <v>4.5999999999999999E-3</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665</v>
      </c>
    </row>
    <row r="138" spans="2:65" s="12" customFormat="1">
      <c r="B138" s="210"/>
      <c r="C138" s="211"/>
      <c r="D138" s="212" t="s">
        <v>192</v>
      </c>
      <c r="E138" s="213" t="s">
        <v>1</v>
      </c>
      <c r="F138" s="214" t="s">
        <v>666</v>
      </c>
      <c r="G138" s="211"/>
      <c r="H138" s="215">
        <v>20</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 customFormat="1" ht="24" customHeight="1">
      <c r="B139" s="32"/>
      <c r="C139" s="233" t="s">
        <v>219</v>
      </c>
      <c r="D139" s="233" t="s">
        <v>206</v>
      </c>
      <c r="E139" s="234" t="s">
        <v>291</v>
      </c>
      <c r="F139" s="235" t="s">
        <v>292</v>
      </c>
      <c r="G139" s="236" t="s">
        <v>275</v>
      </c>
      <c r="H139" s="237">
        <v>7</v>
      </c>
      <c r="I139" s="238"/>
      <c r="J139" s="237">
        <f>ROUND(I139*H139,3)</f>
        <v>0</v>
      </c>
      <c r="K139" s="235" t="s">
        <v>189</v>
      </c>
      <c r="L139" s="239"/>
      <c r="M139" s="240" t="s">
        <v>1</v>
      </c>
      <c r="N139" s="241" t="s">
        <v>41</v>
      </c>
      <c r="O139" s="64"/>
      <c r="P139" s="205">
        <f>O139*H139</f>
        <v>0</v>
      </c>
      <c r="Q139" s="205">
        <v>3.1E-4</v>
      </c>
      <c r="R139" s="205">
        <f>Q139*H139</f>
        <v>2.1700000000000001E-3</v>
      </c>
      <c r="S139" s="205">
        <v>0</v>
      </c>
      <c r="T139" s="206">
        <f>S139*H139</f>
        <v>0</v>
      </c>
      <c r="AR139" s="207" t="s">
        <v>210</v>
      </c>
      <c r="AT139" s="207" t="s">
        <v>206</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667</v>
      </c>
    </row>
    <row r="140" spans="2:65" s="12" customFormat="1">
      <c r="B140" s="210"/>
      <c r="C140" s="211"/>
      <c r="D140" s="212" t="s">
        <v>192</v>
      </c>
      <c r="E140" s="213" t="s">
        <v>1</v>
      </c>
      <c r="F140" s="214" t="s">
        <v>225</v>
      </c>
      <c r="G140" s="211"/>
      <c r="H140" s="215">
        <v>7</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36" customHeight="1">
      <c r="B141" s="32"/>
      <c r="C141" s="197" t="s">
        <v>225</v>
      </c>
      <c r="D141" s="197" t="s">
        <v>185</v>
      </c>
      <c r="E141" s="198" t="s">
        <v>294</v>
      </c>
      <c r="F141" s="199" t="s">
        <v>295</v>
      </c>
      <c r="G141" s="200" t="s">
        <v>240</v>
      </c>
      <c r="H141" s="201">
        <v>7.5</v>
      </c>
      <c r="I141" s="202"/>
      <c r="J141" s="201">
        <f>ROUND(I141*H141,3)</f>
        <v>0</v>
      </c>
      <c r="K141" s="199" t="s">
        <v>189</v>
      </c>
      <c r="L141" s="36"/>
      <c r="M141" s="203" t="s">
        <v>1</v>
      </c>
      <c r="N141" s="204" t="s">
        <v>41</v>
      </c>
      <c r="O141" s="64"/>
      <c r="P141" s="205">
        <f>O141*H141</f>
        <v>0</v>
      </c>
      <c r="Q141" s="205">
        <v>1.7000000000000001E-2</v>
      </c>
      <c r="R141" s="205">
        <f>Q141*H141</f>
        <v>0.1275</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668</v>
      </c>
    </row>
    <row r="142" spans="2:65" s="12" customFormat="1">
      <c r="B142" s="210"/>
      <c r="C142" s="211"/>
      <c r="D142" s="212" t="s">
        <v>192</v>
      </c>
      <c r="E142" s="213" t="s">
        <v>1</v>
      </c>
      <c r="F142" s="214" t="s">
        <v>669</v>
      </c>
      <c r="G142" s="211"/>
      <c r="H142" s="215">
        <v>7.5</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237</v>
      </c>
      <c r="F143" s="195" t="s">
        <v>298</v>
      </c>
      <c r="G143" s="183"/>
      <c r="H143" s="183"/>
      <c r="I143" s="186"/>
      <c r="J143" s="196">
        <f>BK143</f>
        <v>0</v>
      </c>
      <c r="K143" s="183"/>
      <c r="L143" s="187"/>
      <c r="M143" s="188"/>
      <c r="N143" s="189"/>
      <c r="O143" s="189"/>
      <c r="P143" s="190">
        <f>SUM(P144:P145)</f>
        <v>0</v>
      </c>
      <c r="Q143" s="189"/>
      <c r="R143" s="190">
        <f>SUM(R144:R145)</f>
        <v>0</v>
      </c>
      <c r="S143" s="189"/>
      <c r="T143" s="191">
        <f>SUM(T144:T145)</f>
        <v>0</v>
      </c>
      <c r="AR143" s="192" t="s">
        <v>82</v>
      </c>
      <c r="AT143" s="193" t="s">
        <v>74</v>
      </c>
      <c r="AU143" s="193" t="s">
        <v>82</v>
      </c>
      <c r="AY143" s="192" t="s">
        <v>183</v>
      </c>
      <c r="BK143" s="194">
        <f>SUM(BK144:BK145)</f>
        <v>0</v>
      </c>
    </row>
    <row r="144" spans="2:65" s="1" customFormat="1" ht="24" customHeight="1">
      <c r="B144" s="32"/>
      <c r="C144" s="197" t="s">
        <v>210</v>
      </c>
      <c r="D144" s="197" t="s">
        <v>185</v>
      </c>
      <c r="E144" s="198" t="s">
        <v>299</v>
      </c>
      <c r="F144" s="199" t="s">
        <v>300</v>
      </c>
      <c r="G144" s="200" t="s">
        <v>240</v>
      </c>
      <c r="H144" s="201">
        <v>25</v>
      </c>
      <c r="I144" s="202"/>
      <c r="J144" s="201">
        <f>ROUND(I144*H144,3)</f>
        <v>0</v>
      </c>
      <c r="K144" s="199" t="s">
        <v>189</v>
      </c>
      <c r="L144" s="36"/>
      <c r="M144" s="203" t="s">
        <v>1</v>
      </c>
      <c r="N144" s="204" t="s">
        <v>41</v>
      </c>
      <c r="O144" s="64"/>
      <c r="P144" s="205">
        <f>O144*H144</f>
        <v>0</v>
      </c>
      <c r="Q144" s="205">
        <v>0</v>
      </c>
      <c r="R144" s="205">
        <f>Q144*H144</f>
        <v>0</v>
      </c>
      <c r="S144" s="205">
        <v>0</v>
      </c>
      <c r="T144" s="206">
        <f>S144*H144</f>
        <v>0</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670</v>
      </c>
    </row>
    <row r="145" spans="2:63" s="12" customFormat="1">
      <c r="B145" s="210"/>
      <c r="C145" s="211"/>
      <c r="D145" s="212" t="s">
        <v>192</v>
      </c>
      <c r="E145" s="213" t="s">
        <v>1</v>
      </c>
      <c r="F145" s="214" t="s">
        <v>671</v>
      </c>
      <c r="G145" s="211"/>
      <c r="H145" s="215">
        <v>25</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3" s="1" customFormat="1" ht="49.9" customHeight="1">
      <c r="B146" s="32"/>
      <c r="C146" s="33"/>
      <c r="D146" s="33"/>
      <c r="E146" s="185" t="s">
        <v>262</v>
      </c>
      <c r="F146" s="185" t="s">
        <v>263</v>
      </c>
      <c r="G146" s="33"/>
      <c r="H146" s="33"/>
      <c r="I146" s="115"/>
      <c r="J146" s="170">
        <f>BK146</f>
        <v>0</v>
      </c>
      <c r="K146" s="33"/>
      <c r="L146" s="36"/>
      <c r="M146" s="242"/>
      <c r="N146" s="64"/>
      <c r="O146" s="64"/>
      <c r="P146" s="64"/>
      <c r="Q146" s="64"/>
      <c r="R146" s="64"/>
      <c r="S146" s="64"/>
      <c r="T146" s="65"/>
      <c r="AT146" s="15" t="s">
        <v>74</v>
      </c>
      <c r="AU146" s="15" t="s">
        <v>75</v>
      </c>
      <c r="AY146" s="15" t="s">
        <v>264</v>
      </c>
      <c r="BK146" s="209">
        <f>SUM(BK147:BK149)</f>
        <v>0</v>
      </c>
    </row>
    <row r="147" spans="2:63" s="1" customFormat="1" ht="16.350000000000001" customHeight="1">
      <c r="B147" s="32"/>
      <c r="C147" s="243" t="s">
        <v>1</v>
      </c>
      <c r="D147" s="243" t="s">
        <v>185</v>
      </c>
      <c r="E147" s="244" t="s">
        <v>1</v>
      </c>
      <c r="F147" s="245" t="s">
        <v>1</v>
      </c>
      <c r="G147" s="246" t="s">
        <v>1</v>
      </c>
      <c r="H147" s="247"/>
      <c r="I147" s="247"/>
      <c r="J147" s="248">
        <f>BK147</f>
        <v>0</v>
      </c>
      <c r="K147" s="249"/>
      <c r="L147" s="36"/>
      <c r="M147" s="250" t="s">
        <v>1</v>
      </c>
      <c r="N147" s="251" t="s">
        <v>41</v>
      </c>
      <c r="O147" s="64"/>
      <c r="P147" s="64"/>
      <c r="Q147" s="64"/>
      <c r="R147" s="64"/>
      <c r="S147" s="64"/>
      <c r="T147" s="65"/>
      <c r="AT147" s="15" t="s">
        <v>264</v>
      </c>
      <c r="AU147" s="15" t="s">
        <v>82</v>
      </c>
      <c r="AY147" s="15" t="s">
        <v>264</v>
      </c>
      <c r="BE147" s="208">
        <f>IF(N147="základná",J147,0)</f>
        <v>0</v>
      </c>
      <c r="BF147" s="208">
        <f>IF(N147="znížená",J147,0)</f>
        <v>0</v>
      </c>
      <c r="BG147" s="208">
        <f>IF(N147="zákl. prenesená",J147,0)</f>
        <v>0</v>
      </c>
      <c r="BH147" s="208">
        <f>IF(N147="zníž. prenesená",J147,0)</f>
        <v>0</v>
      </c>
      <c r="BI147" s="208">
        <f>IF(N147="nulová",J147,0)</f>
        <v>0</v>
      </c>
      <c r="BJ147" s="15" t="s">
        <v>88</v>
      </c>
      <c r="BK147" s="209">
        <f>I147*H147</f>
        <v>0</v>
      </c>
    </row>
    <row r="148" spans="2:63" s="1" customFormat="1" ht="16.350000000000001" customHeight="1">
      <c r="B148" s="32"/>
      <c r="C148" s="243" t="s">
        <v>1</v>
      </c>
      <c r="D148" s="243" t="s">
        <v>185</v>
      </c>
      <c r="E148" s="244" t="s">
        <v>1</v>
      </c>
      <c r="F148" s="245" t="s">
        <v>1</v>
      </c>
      <c r="G148" s="246" t="s">
        <v>1</v>
      </c>
      <c r="H148" s="247"/>
      <c r="I148" s="247"/>
      <c r="J148" s="248">
        <f>BK148</f>
        <v>0</v>
      </c>
      <c r="K148" s="249"/>
      <c r="L148" s="36"/>
      <c r="M148" s="250" t="s">
        <v>1</v>
      </c>
      <c r="N148" s="251" t="s">
        <v>41</v>
      </c>
      <c r="O148" s="64"/>
      <c r="P148" s="64"/>
      <c r="Q148" s="64"/>
      <c r="R148" s="64"/>
      <c r="S148" s="64"/>
      <c r="T148" s="65"/>
      <c r="AT148" s="15" t="s">
        <v>264</v>
      </c>
      <c r="AU148" s="15" t="s">
        <v>82</v>
      </c>
      <c r="AY148" s="15" t="s">
        <v>264</v>
      </c>
      <c r="BE148" s="208">
        <f>IF(N148="základná",J148,0)</f>
        <v>0</v>
      </c>
      <c r="BF148" s="208">
        <f>IF(N148="znížená",J148,0)</f>
        <v>0</v>
      </c>
      <c r="BG148" s="208">
        <f>IF(N148="zákl. prenesená",J148,0)</f>
        <v>0</v>
      </c>
      <c r="BH148" s="208">
        <f>IF(N148="zníž. prenesená",J148,0)</f>
        <v>0</v>
      </c>
      <c r="BI148" s="208">
        <f>IF(N148="nulová",J148,0)</f>
        <v>0</v>
      </c>
      <c r="BJ148" s="15" t="s">
        <v>88</v>
      </c>
      <c r="BK148" s="209">
        <f>I148*H148</f>
        <v>0</v>
      </c>
    </row>
    <row r="149" spans="2:63" s="1" customFormat="1" ht="16.350000000000001" customHeight="1">
      <c r="B149" s="32"/>
      <c r="C149" s="243" t="s">
        <v>1</v>
      </c>
      <c r="D149" s="243" t="s">
        <v>185</v>
      </c>
      <c r="E149" s="244" t="s">
        <v>1</v>
      </c>
      <c r="F149" s="245" t="s">
        <v>1</v>
      </c>
      <c r="G149" s="246" t="s">
        <v>1</v>
      </c>
      <c r="H149" s="247"/>
      <c r="I149" s="247"/>
      <c r="J149" s="248">
        <f>BK149</f>
        <v>0</v>
      </c>
      <c r="K149" s="249"/>
      <c r="L149" s="36"/>
      <c r="M149" s="250" t="s">
        <v>1</v>
      </c>
      <c r="N149" s="251" t="s">
        <v>41</v>
      </c>
      <c r="O149" s="252"/>
      <c r="P149" s="252"/>
      <c r="Q149" s="252"/>
      <c r="R149" s="252"/>
      <c r="S149" s="252"/>
      <c r="T149" s="253"/>
      <c r="AT149" s="15" t="s">
        <v>264</v>
      </c>
      <c r="AU149" s="15" t="s">
        <v>82</v>
      </c>
      <c r="AY149" s="15" t="s">
        <v>264</v>
      </c>
      <c r="BE149" s="208">
        <f>IF(N149="základná",J149,0)</f>
        <v>0</v>
      </c>
      <c r="BF149" s="208">
        <f>IF(N149="znížená",J149,0)</f>
        <v>0</v>
      </c>
      <c r="BG149" s="208">
        <f>IF(N149="zákl. prenesená",J149,0)</f>
        <v>0</v>
      </c>
      <c r="BH149" s="208">
        <f>IF(N149="zníž. prenesená",J149,0)</f>
        <v>0</v>
      </c>
      <c r="BI149" s="208">
        <f>IF(N149="nulová",J149,0)</f>
        <v>0</v>
      </c>
      <c r="BJ149" s="15" t="s">
        <v>88</v>
      </c>
      <c r="BK149" s="209">
        <f>I149*H149</f>
        <v>0</v>
      </c>
    </row>
    <row r="150" spans="2:63" s="1" customFormat="1" ht="6.95" customHeight="1">
      <c r="B150" s="47"/>
      <c r="C150" s="48"/>
      <c r="D150" s="48"/>
      <c r="E150" s="48"/>
      <c r="F150" s="48"/>
      <c r="G150" s="48"/>
      <c r="H150" s="48"/>
      <c r="I150" s="146"/>
      <c r="J150" s="48"/>
      <c r="K150" s="48"/>
      <c r="L150" s="36"/>
    </row>
  </sheetData>
  <sheetProtection algorithmName="SHA-512" hashValue="TfRTqyWVi6qDSA4OHAU3mkRDI6aiHCO9ySJMhps6lRLS5pkWJ1c+GKEnfEqK6mcg+s+yLgfs71qI4fb4Hx135w==" saltValue="eG7FETCP2/OStCJO5qu13z8kiO24wgHHw6gudqG0Q2ZXav+2omZeO1PBVY/5BpHgoNXEl+aAVmQ4uZ716fHglw==" spinCount="100000" sheet="1" objects="1" scenarios="1" formatColumns="0" formatRows="0" autoFilter="0"/>
  <autoFilter ref="C124:K149"/>
  <mergeCells count="12">
    <mergeCell ref="E117:H117"/>
    <mergeCell ref="L2:V2"/>
    <mergeCell ref="E85:H85"/>
    <mergeCell ref="E87:H87"/>
    <mergeCell ref="E89:H89"/>
    <mergeCell ref="E113:H113"/>
    <mergeCell ref="E115:H115"/>
    <mergeCell ref="E7:H7"/>
    <mergeCell ref="E9:H9"/>
    <mergeCell ref="E11:H11"/>
    <mergeCell ref="E20:H20"/>
    <mergeCell ref="E29:H29"/>
  </mergeCells>
  <dataValidations count="2">
    <dataValidation type="list" allowBlank="1" showInputMessage="1" showErrorMessage="1" error="Povolené sú hodnoty K, M." sqref="D147:D150">
      <formula1>"K, M"</formula1>
    </dataValidation>
    <dataValidation type="list" allowBlank="1" showInputMessage="1" showErrorMessage="1" error="Povolené sú hodnoty základná, znížená, nulová." sqref="N147:N15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9"/>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142</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672</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ROUND(J128,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ROUND((ROUND((SUM(BE128:BE174)),  2) + SUM(BE176:BE178)), 2)</f>
        <v>0</v>
      </c>
      <c r="I35" s="127">
        <v>0.2</v>
      </c>
      <c r="J35" s="126">
        <f>ROUND((ROUND(((SUM(BE128:BE174))*I35),  2) + (SUM(BE176:BE178)*I35)), 2)</f>
        <v>0</v>
      </c>
      <c r="L35" s="36"/>
    </row>
    <row r="36" spans="2:12" s="1" customFormat="1" ht="14.45" customHeight="1">
      <c r="B36" s="36"/>
      <c r="E36" s="114" t="s">
        <v>41</v>
      </c>
      <c r="F36" s="126">
        <f>ROUND((ROUND((SUM(BF128:BF174)),  2) + SUM(BF176:BF178)), 2)</f>
        <v>0</v>
      </c>
      <c r="I36" s="127">
        <v>0.2</v>
      </c>
      <c r="J36" s="126">
        <f>ROUND((ROUND(((SUM(BF128:BF174))*I36),  2) + (SUM(BF176:BF178)*I36)), 2)</f>
        <v>0</v>
      </c>
      <c r="L36" s="36"/>
    </row>
    <row r="37" spans="2:12" s="1" customFormat="1" ht="14.45" hidden="1" customHeight="1">
      <c r="B37" s="36"/>
      <c r="E37" s="114" t="s">
        <v>42</v>
      </c>
      <c r="F37" s="126">
        <f>ROUND((ROUND((SUM(BG128:BG174)),  2) + SUM(BG176:BG178)), 2)</f>
        <v>0</v>
      </c>
      <c r="I37" s="127">
        <v>0.2</v>
      </c>
      <c r="J37" s="126">
        <f>0</f>
        <v>0</v>
      </c>
      <c r="L37" s="36"/>
    </row>
    <row r="38" spans="2:12" s="1" customFormat="1" ht="14.45" hidden="1" customHeight="1">
      <c r="B38" s="36"/>
      <c r="E38" s="114" t="s">
        <v>43</v>
      </c>
      <c r="F38" s="126">
        <f>ROUND((ROUND((SUM(BH128:BH174)),  2) + SUM(BH176:BH178)), 2)</f>
        <v>0</v>
      </c>
      <c r="I38" s="127">
        <v>0.2</v>
      </c>
      <c r="J38" s="126">
        <f>0</f>
        <v>0</v>
      </c>
      <c r="L38" s="36"/>
    </row>
    <row r="39" spans="2:12" s="1" customFormat="1" ht="14.45" hidden="1" customHeight="1">
      <c r="B39" s="36"/>
      <c r="E39" s="114" t="s">
        <v>44</v>
      </c>
      <c r="F39" s="126">
        <f>ROUND((ROUND((SUM(BI128:BI174)),  2) + SUM(BI176:BI178)),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 xml:space="preserve">2019-05.3.3 - Rybník č. 3 Oprava odvádzacieho potrubia </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J128</f>
        <v>0</v>
      </c>
      <c r="K98" s="33"/>
      <c r="L98" s="36"/>
      <c r="AU98" s="15" t="s">
        <v>164</v>
      </c>
    </row>
    <row r="99" spans="2:47" s="8" customFormat="1" ht="24.95" customHeight="1">
      <c r="B99" s="155"/>
      <c r="C99" s="156"/>
      <c r="D99" s="157" t="s">
        <v>165</v>
      </c>
      <c r="E99" s="158"/>
      <c r="F99" s="158"/>
      <c r="G99" s="158"/>
      <c r="H99" s="158"/>
      <c r="I99" s="159"/>
      <c r="J99" s="160">
        <f>J129</f>
        <v>0</v>
      </c>
      <c r="K99" s="156"/>
      <c r="L99" s="161"/>
    </row>
    <row r="100" spans="2:47" s="9" customFormat="1" ht="19.899999999999999" customHeight="1">
      <c r="B100" s="162"/>
      <c r="C100" s="97"/>
      <c r="D100" s="163" t="s">
        <v>166</v>
      </c>
      <c r="E100" s="164"/>
      <c r="F100" s="164"/>
      <c r="G100" s="164"/>
      <c r="H100" s="164"/>
      <c r="I100" s="165"/>
      <c r="J100" s="166">
        <f>J130</f>
        <v>0</v>
      </c>
      <c r="K100" s="97"/>
      <c r="L100" s="167"/>
    </row>
    <row r="101" spans="2:47" s="9" customFormat="1" ht="19.899999999999999" customHeight="1">
      <c r="B101" s="162"/>
      <c r="C101" s="97"/>
      <c r="D101" s="163" t="s">
        <v>304</v>
      </c>
      <c r="E101" s="164"/>
      <c r="F101" s="164"/>
      <c r="G101" s="164"/>
      <c r="H101" s="164"/>
      <c r="I101" s="165"/>
      <c r="J101" s="166">
        <f>J139</f>
        <v>0</v>
      </c>
      <c r="K101" s="97"/>
      <c r="L101" s="167"/>
    </row>
    <row r="102" spans="2:47" s="9" customFormat="1" ht="19.899999999999999" customHeight="1">
      <c r="B102" s="162"/>
      <c r="C102" s="97"/>
      <c r="D102" s="163" t="s">
        <v>305</v>
      </c>
      <c r="E102" s="164"/>
      <c r="F102" s="164"/>
      <c r="G102" s="164"/>
      <c r="H102" s="164"/>
      <c r="I102" s="165"/>
      <c r="J102" s="166">
        <f>J146</f>
        <v>0</v>
      </c>
      <c r="K102" s="97"/>
      <c r="L102" s="167"/>
    </row>
    <row r="103" spans="2:47" s="9" customFormat="1" ht="19.899999999999999" customHeight="1">
      <c r="B103" s="162"/>
      <c r="C103" s="97"/>
      <c r="D103" s="163" t="s">
        <v>306</v>
      </c>
      <c r="E103" s="164"/>
      <c r="F103" s="164"/>
      <c r="G103" s="164"/>
      <c r="H103" s="164"/>
      <c r="I103" s="165"/>
      <c r="J103" s="166">
        <f>J165</f>
        <v>0</v>
      </c>
      <c r="K103" s="97"/>
      <c r="L103" s="167"/>
    </row>
    <row r="104" spans="2:47" s="9" customFormat="1" ht="19.899999999999999" customHeight="1">
      <c r="B104" s="162"/>
      <c r="C104" s="97"/>
      <c r="D104" s="163" t="s">
        <v>267</v>
      </c>
      <c r="E104" s="164"/>
      <c r="F104" s="164"/>
      <c r="G104" s="164"/>
      <c r="H104" s="164"/>
      <c r="I104" s="165"/>
      <c r="J104" s="166">
        <f>J168</f>
        <v>0</v>
      </c>
      <c r="K104" s="97"/>
      <c r="L104" s="167"/>
    </row>
    <row r="105" spans="2:47" s="9" customFormat="1" ht="19.899999999999999" customHeight="1">
      <c r="B105" s="162"/>
      <c r="C105" s="97"/>
      <c r="D105" s="163" t="s">
        <v>307</v>
      </c>
      <c r="E105" s="164"/>
      <c r="F105" s="164"/>
      <c r="G105" s="164"/>
      <c r="H105" s="164"/>
      <c r="I105" s="165"/>
      <c r="J105" s="166">
        <f>J173</f>
        <v>0</v>
      </c>
      <c r="K105" s="97"/>
      <c r="L105" s="167"/>
    </row>
    <row r="106" spans="2:47" s="8" customFormat="1" ht="21.75" customHeight="1">
      <c r="B106" s="155"/>
      <c r="C106" s="156"/>
      <c r="D106" s="168" t="s">
        <v>168</v>
      </c>
      <c r="E106" s="156"/>
      <c r="F106" s="156"/>
      <c r="G106" s="156"/>
      <c r="H106" s="156"/>
      <c r="I106" s="169"/>
      <c r="J106" s="170">
        <f>J175</f>
        <v>0</v>
      </c>
      <c r="K106" s="156"/>
      <c r="L106" s="161"/>
    </row>
    <row r="107" spans="2:47" s="1" customFormat="1" ht="21.75" customHeight="1">
      <c r="B107" s="32"/>
      <c r="C107" s="33"/>
      <c r="D107" s="33"/>
      <c r="E107" s="33"/>
      <c r="F107" s="33"/>
      <c r="G107" s="33"/>
      <c r="H107" s="33"/>
      <c r="I107" s="115"/>
      <c r="J107" s="33"/>
      <c r="K107" s="33"/>
      <c r="L107" s="36"/>
    </row>
    <row r="108" spans="2:47" s="1" customFormat="1" ht="6.95" customHeight="1">
      <c r="B108" s="47"/>
      <c r="C108" s="48"/>
      <c r="D108" s="48"/>
      <c r="E108" s="48"/>
      <c r="F108" s="48"/>
      <c r="G108" s="48"/>
      <c r="H108" s="48"/>
      <c r="I108" s="146"/>
      <c r="J108" s="48"/>
      <c r="K108" s="48"/>
      <c r="L108" s="36"/>
    </row>
    <row r="112" spans="2:47" s="1" customFormat="1" ht="6.95" customHeight="1">
      <c r="B112" s="49"/>
      <c r="C112" s="50"/>
      <c r="D112" s="50"/>
      <c r="E112" s="50"/>
      <c r="F112" s="50"/>
      <c r="G112" s="50"/>
      <c r="H112" s="50"/>
      <c r="I112" s="149"/>
      <c r="J112" s="50"/>
      <c r="K112" s="50"/>
      <c r="L112" s="36"/>
    </row>
    <row r="113" spans="2:63" s="1" customFormat="1" ht="24.95" customHeight="1">
      <c r="B113" s="32"/>
      <c r="C113" s="21" t="s">
        <v>169</v>
      </c>
      <c r="D113" s="33"/>
      <c r="E113" s="33"/>
      <c r="F113" s="33"/>
      <c r="G113" s="33"/>
      <c r="H113" s="33"/>
      <c r="I113" s="115"/>
      <c r="J113" s="33"/>
      <c r="K113" s="33"/>
      <c r="L113" s="36"/>
    </row>
    <row r="114" spans="2:63" s="1" customFormat="1" ht="6.95" customHeight="1">
      <c r="B114" s="32"/>
      <c r="C114" s="33"/>
      <c r="D114" s="33"/>
      <c r="E114" s="33"/>
      <c r="F114" s="33"/>
      <c r="G114" s="33"/>
      <c r="H114" s="33"/>
      <c r="I114" s="115"/>
      <c r="J114" s="33"/>
      <c r="K114" s="33"/>
      <c r="L114" s="36"/>
    </row>
    <row r="115" spans="2:63" s="1" customFormat="1" ht="12" customHeight="1">
      <c r="B115" s="32"/>
      <c r="C115" s="27" t="s">
        <v>14</v>
      </c>
      <c r="D115" s="33"/>
      <c r="E115" s="33"/>
      <c r="F115" s="33"/>
      <c r="G115" s="33"/>
      <c r="H115" s="33"/>
      <c r="I115" s="115"/>
      <c r="J115" s="33"/>
      <c r="K115" s="33"/>
      <c r="L115" s="36"/>
    </row>
    <row r="116" spans="2:63" s="1" customFormat="1" ht="16.5" customHeight="1">
      <c r="B116" s="32"/>
      <c r="C116" s="33"/>
      <c r="D116" s="33"/>
      <c r="E116" s="300" t="str">
        <f>E7</f>
        <v>Rybníky Prejta - Oprava tesnania hrádze</v>
      </c>
      <c r="F116" s="301"/>
      <c r="G116" s="301"/>
      <c r="H116" s="301"/>
      <c r="I116" s="115"/>
      <c r="J116" s="33"/>
      <c r="K116" s="33"/>
      <c r="L116" s="36"/>
    </row>
    <row r="117" spans="2:63" ht="12" customHeight="1">
      <c r="B117" s="19"/>
      <c r="C117" s="27" t="s">
        <v>156</v>
      </c>
      <c r="D117" s="20"/>
      <c r="E117" s="20"/>
      <c r="F117" s="20"/>
      <c r="G117" s="20"/>
      <c r="H117" s="20"/>
      <c r="J117" s="20"/>
      <c r="K117" s="20"/>
      <c r="L117" s="18"/>
    </row>
    <row r="118" spans="2:63" s="1" customFormat="1" ht="16.5" customHeight="1">
      <c r="B118" s="32"/>
      <c r="C118" s="33"/>
      <c r="D118" s="33"/>
      <c r="E118" s="300" t="s">
        <v>623</v>
      </c>
      <c r="F118" s="299"/>
      <c r="G118" s="299"/>
      <c r="H118" s="299"/>
      <c r="I118" s="115"/>
      <c r="J118" s="33"/>
      <c r="K118" s="33"/>
      <c r="L118" s="36"/>
    </row>
    <row r="119" spans="2:63" s="1" customFormat="1" ht="12" customHeight="1">
      <c r="B119" s="32"/>
      <c r="C119" s="27" t="s">
        <v>158</v>
      </c>
      <c r="D119" s="33"/>
      <c r="E119" s="33"/>
      <c r="F119" s="33"/>
      <c r="G119" s="33"/>
      <c r="H119" s="33"/>
      <c r="I119" s="115"/>
      <c r="J119" s="33"/>
      <c r="K119" s="33"/>
      <c r="L119" s="36"/>
    </row>
    <row r="120" spans="2:63" s="1" customFormat="1" ht="16.5" customHeight="1">
      <c r="B120" s="32"/>
      <c r="C120" s="33"/>
      <c r="D120" s="33"/>
      <c r="E120" s="281" t="str">
        <f>E11</f>
        <v xml:space="preserve">2019-05.3.3 - Rybník č. 3 Oprava odvádzacieho potrubia </v>
      </c>
      <c r="F120" s="299"/>
      <c r="G120" s="299"/>
      <c r="H120" s="299"/>
      <c r="I120" s="115"/>
      <c r="J120" s="33"/>
      <c r="K120" s="33"/>
      <c r="L120" s="36"/>
    </row>
    <row r="121" spans="2:63" s="1" customFormat="1" ht="6.95" customHeight="1">
      <c r="B121" s="32"/>
      <c r="C121" s="33"/>
      <c r="D121" s="33"/>
      <c r="E121" s="33"/>
      <c r="F121" s="33"/>
      <c r="G121" s="33"/>
      <c r="H121" s="33"/>
      <c r="I121" s="115"/>
      <c r="J121" s="33"/>
      <c r="K121" s="33"/>
      <c r="L121" s="36"/>
    </row>
    <row r="122" spans="2:63" s="1" customFormat="1" ht="12" customHeight="1">
      <c r="B122" s="32"/>
      <c r="C122" s="27" t="s">
        <v>18</v>
      </c>
      <c r="D122" s="33"/>
      <c r="E122" s="33"/>
      <c r="F122" s="25" t="str">
        <f>F14</f>
        <v>Prejta</v>
      </c>
      <c r="G122" s="33"/>
      <c r="H122" s="33"/>
      <c r="I122" s="116" t="s">
        <v>20</v>
      </c>
      <c r="J122" s="59" t="str">
        <f>IF(J14="","",J14)</f>
        <v>11. 6. 2019</v>
      </c>
      <c r="K122" s="33"/>
      <c r="L122" s="36"/>
    </row>
    <row r="123" spans="2:63" s="1" customFormat="1" ht="6.95" customHeight="1">
      <c r="B123" s="32"/>
      <c r="C123" s="33"/>
      <c r="D123" s="33"/>
      <c r="E123" s="33"/>
      <c r="F123" s="33"/>
      <c r="G123" s="33"/>
      <c r="H123" s="33"/>
      <c r="I123" s="115"/>
      <c r="J123" s="33"/>
      <c r="K123" s="33"/>
      <c r="L123" s="36"/>
    </row>
    <row r="124" spans="2:63" s="1" customFormat="1" ht="27.95" customHeight="1">
      <c r="B124" s="32"/>
      <c r="C124" s="27" t="s">
        <v>22</v>
      </c>
      <c r="D124" s="33"/>
      <c r="E124" s="33"/>
      <c r="F124" s="25" t="str">
        <f>E17</f>
        <v>SRZ, MsO Dubnica nad Váhom</v>
      </c>
      <c r="G124" s="33"/>
      <c r="H124" s="33"/>
      <c r="I124" s="116" t="s">
        <v>28</v>
      </c>
      <c r="J124" s="30" t="str">
        <f>E23</f>
        <v>Hydroconsulting s.r.o.</v>
      </c>
      <c r="K124" s="33"/>
      <c r="L124" s="36"/>
    </row>
    <row r="125" spans="2:63" s="1" customFormat="1" ht="27.95" customHeight="1">
      <c r="B125" s="32"/>
      <c r="C125" s="27" t="s">
        <v>26</v>
      </c>
      <c r="D125" s="33"/>
      <c r="E125" s="33"/>
      <c r="F125" s="25" t="str">
        <f>IF(E20="","",E20)</f>
        <v>Vyplň údaj</v>
      </c>
      <c r="G125" s="33"/>
      <c r="H125" s="33"/>
      <c r="I125" s="116" t="s">
        <v>33</v>
      </c>
      <c r="J125" s="30" t="str">
        <f>E26</f>
        <v>Hydroconsulting s.r.o.</v>
      </c>
      <c r="K125" s="33"/>
      <c r="L125" s="36"/>
    </row>
    <row r="126" spans="2:63" s="1" customFormat="1" ht="10.35" customHeight="1">
      <c r="B126" s="32"/>
      <c r="C126" s="33"/>
      <c r="D126" s="33"/>
      <c r="E126" s="33"/>
      <c r="F126" s="33"/>
      <c r="G126" s="33"/>
      <c r="H126" s="33"/>
      <c r="I126" s="115"/>
      <c r="J126" s="33"/>
      <c r="K126" s="33"/>
      <c r="L126" s="36"/>
    </row>
    <row r="127" spans="2:63" s="10" customFormat="1" ht="29.25" customHeight="1">
      <c r="B127" s="171"/>
      <c r="C127" s="172" t="s">
        <v>170</v>
      </c>
      <c r="D127" s="173" t="s">
        <v>60</v>
      </c>
      <c r="E127" s="173" t="s">
        <v>56</v>
      </c>
      <c r="F127" s="173" t="s">
        <v>57</v>
      </c>
      <c r="G127" s="173" t="s">
        <v>171</v>
      </c>
      <c r="H127" s="173" t="s">
        <v>172</v>
      </c>
      <c r="I127" s="174" t="s">
        <v>173</v>
      </c>
      <c r="J127" s="175" t="s">
        <v>162</v>
      </c>
      <c r="K127" s="176" t="s">
        <v>174</v>
      </c>
      <c r="L127" s="177"/>
      <c r="M127" s="68" t="s">
        <v>1</v>
      </c>
      <c r="N127" s="69" t="s">
        <v>39</v>
      </c>
      <c r="O127" s="69" t="s">
        <v>175</v>
      </c>
      <c r="P127" s="69" t="s">
        <v>176</v>
      </c>
      <c r="Q127" s="69" t="s">
        <v>177</v>
      </c>
      <c r="R127" s="69" t="s">
        <v>178</v>
      </c>
      <c r="S127" s="69" t="s">
        <v>179</v>
      </c>
      <c r="T127" s="70" t="s">
        <v>180</v>
      </c>
    </row>
    <row r="128" spans="2:63" s="1" customFormat="1" ht="22.9" customHeight="1">
      <c r="B128" s="32"/>
      <c r="C128" s="75" t="s">
        <v>163</v>
      </c>
      <c r="D128" s="33"/>
      <c r="E128" s="33"/>
      <c r="F128" s="33"/>
      <c r="G128" s="33"/>
      <c r="H128" s="33"/>
      <c r="I128" s="115"/>
      <c r="J128" s="178">
        <f>BK128</f>
        <v>0</v>
      </c>
      <c r="K128" s="33"/>
      <c r="L128" s="36"/>
      <c r="M128" s="71"/>
      <c r="N128" s="72"/>
      <c r="O128" s="72"/>
      <c r="P128" s="179">
        <f>P129+P175</f>
        <v>0</v>
      </c>
      <c r="Q128" s="72"/>
      <c r="R128" s="179">
        <f>R129+R175</f>
        <v>90.899352749999991</v>
      </c>
      <c r="S128" s="72"/>
      <c r="T128" s="180">
        <f>T129+T175</f>
        <v>20.617000000000001</v>
      </c>
      <c r="AT128" s="15" t="s">
        <v>74</v>
      </c>
      <c r="AU128" s="15" t="s">
        <v>164</v>
      </c>
      <c r="BK128" s="181">
        <f>BK129+BK175</f>
        <v>0</v>
      </c>
    </row>
    <row r="129" spans="2:65" s="11" customFormat="1" ht="25.9" customHeight="1">
      <c r="B129" s="182"/>
      <c r="C129" s="183"/>
      <c r="D129" s="184" t="s">
        <v>74</v>
      </c>
      <c r="E129" s="185" t="s">
        <v>181</v>
      </c>
      <c r="F129" s="185" t="s">
        <v>182</v>
      </c>
      <c r="G129" s="183"/>
      <c r="H129" s="183"/>
      <c r="I129" s="186"/>
      <c r="J129" s="170">
        <f>BK129</f>
        <v>0</v>
      </c>
      <c r="K129" s="183"/>
      <c r="L129" s="187"/>
      <c r="M129" s="188"/>
      <c r="N129" s="189"/>
      <c r="O129" s="189"/>
      <c r="P129" s="190">
        <f>P130+P139+P146+P165+P168+P173</f>
        <v>0</v>
      </c>
      <c r="Q129" s="189"/>
      <c r="R129" s="190">
        <f>R130+R139+R146+R165+R168+R173</f>
        <v>90.899352749999991</v>
      </c>
      <c r="S129" s="189"/>
      <c r="T129" s="191">
        <f>T130+T139+T146+T165+T168+T173</f>
        <v>20.617000000000001</v>
      </c>
      <c r="AR129" s="192" t="s">
        <v>82</v>
      </c>
      <c r="AT129" s="193" t="s">
        <v>74</v>
      </c>
      <c r="AU129" s="193" t="s">
        <v>75</v>
      </c>
      <c r="AY129" s="192" t="s">
        <v>183</v>
      </c>
      <c r="BK129" s="194">
        <f>BK130+BK139+BK146+BK165+BK168+BK173</f>
        <v>0</v>
      </c>
    </row>
    <row r="130" spans="2:65" s="11" customFormat="1" ht="22.9" customHeight="1">
      <c r="B130" s="182"/>
      <c r="C130" s="183"/>
      <c r="D130" s="184" t="s">
        <v>74</v>
      </c>
      <c r="E130" s="195" t="s">
        <v>82</v>
      </c>
      <c r="F130" s="195" t="s">
        <v>184</v>
      </c>
      <c r="G130" s="183"/>
      <c r="H130" s="183"/>
      <c r="I130" s="186"/>
      <c r="J130" s="196">
        <f>BK130</f>
        <v>0</v>
      </c>
      <c r="K130" s="183"/>
      <c r="L130" s="187"/>
      <c r="M130" s="188"/>
      <c r="N130" s="189"/>
      <c r="O130" s="189"/>
      <c r="P130" s="190">
        <f>SUM(P131:P138)</f>
        <v>0</v>
      </c>
      <c r="Q130" s="189"/>
      <c r="R130" s="190">
        <f>SUM(R131:R138)</f>
        <v>0.49169999999999997</v>
      </c>
      <c r="S130" s="189"/>
      <c r="T130" s="191">
        <f>SUM(T131:T138)</f>
        <v>0</v>
      </c>
      <c r="AR130" s="192" t="s">
        <v>82</v>
      </c>
      <c r="AT130" s="193" t="s">
        <v>74</v>
      </c>
      <c r="AU130" s="193" t="s">
        <v>82</v>
      </c>
      <c r="AY130" s="192" t="s">
        <v>183</v>
      </c>
      <c r="BK130" s="194">
        <f>SUM(BK131:BK138)</f>
        <v>0</v>
      </c>
    </row>
    <row r="131" spans="2:65" s="1" customFormat="1" ht="24" customHeight="1">
      <c r="B131" s="32"/>
      <c r="C131" s="197" t="s">
        <v>82</v>
      </c>
      <c r="D131" s="197" t="s">
        <v>185</v>
      </c>
      <c r="E131" s="198" t="s">
        <v>308</v>
      </c>
      <c r="F131" s="199" t="s">
        <v>309</v>
      </c>
      <c r="G131" s="200" t="s">
        <v>310</v>
      </c>
      <c r="H131" s="201">
        <v>120</v>
      </c>
      <c r="I131" s="202"/>
      <c r="J131" s="201">
        <f>ROUND(I131*H131,3)</f>
        <v>0</v>
      </c>
      <c r="K131" s="199" t="s">
        <v>189</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673</v>
      </c>
    </row>
    <row r="132" spans="2:65" s="12" customFormat="1">
      <c r="B132" s="210"/>
      <c r="C132" s="211"/>
      <c r="D132" s="212" t="s">
        <v>192</v>
      </c>
      <c r="E132" s="213" t="s">
        <v>1</v>
      </c>
      <c r="F132" s="214" t="s">
        <v>312</v>
      </c>
      <c r="G132" s="211"/>
      <c r="H132" s="215">
        <v>120</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24" customHeight="1">
      <c r="B133" s="32"/>
      <c r="C133" s="233" t="s">
        <v>88</v>
      </c>
      <c r="D133" s="233" t="s">
        <v>206</v>
      </c>
      <c r="E133" s="234" t="s">
        <v>313</v>
      </c>
      <c r="F133" s="235" t="s">
        <v>314</v>
      </c>
      <c r="G133" s="236" t="s">
        <v>275</v>
      </c>
      <c r="H133" s="237">
        <v>11</v>
      </c>
      <c r="I133" s="238"/>
      <c r="J133" s="237">
        <f>ROUND(I133*H133,3)</f>
        <v>0</v>
      </c>
      <c r="K133" s="235" t="s">
        <v>1</v>
      </c>
      <c r="L133" s="239"/>
      <c r="M133" s="240" t="s">
        <v>1</v>
      </c>
      <c r="N133" s="241" t="s">
        <v>41</v>
      </c>
      <c r="O133" s="64"/>
      <c r="P133" s="205">
        <f>O133*H133</f>
        <v>0</v>
      </c>
      <c r="Q133" s="205">
        <v>4.4699999999999997E-2</v>
      </c>
      <c r="R133" s="205">
        <f>Q133*H133</f>
        <v>0.49169999999999997</v>
      </c>
      <c r="S133" s="205">
        <v>0</v>
      </c>
      <c r="T133" s="206">
        <f>S133*H133</f>
        <v>0</v>
      </c>
      <c r="AR133" s="207" t="s">
        <v>210</v>
      </c>
      <c r="AT133" s="207" t="s">
        <v>206</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674</v>
      </c>
    </row>
    <row r="134" spans="2:65" s="12" customFormat="1">
      <c r="B134" s="210"/>
      <c r="C134" s="211"/>
      <c r="D134" s="212" t="s">
        <v>192</v>
      </c>
      <c r="E134" s="213" t="s">
        <v>1</v>
      </c>
      <c r="F134" s="214" t="s">
        <v>675</v>
      </c>
      <c r="G134" s="211"/>
      <c r="H134" s="215">
        <v>11</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 customFormat="1" ht="36" customHeight="1">
      <c r="B135" s="32"/>
      <c r="C135" s="197" t="s">
        <v>198</v>
      </c>
      <c r="D135" s="197" t="s">
        <v>185</v>
      </c>
      <c r="E135" s="198" t="s">
        <v>317</v>
      </c>
      <c r="F135" s="199" t="s">
        <v>318</v>
      </c>
      <c r="G135" s="200" t="s">
        <v>188</v>
      </c>
      <c r="H135" s="201">
        <v>262.5</v>
      </c>
      <c r="I135" s="202"/>
      <c r="J135" s="201">
        <f>ROUND(I135*H135,3)</f>
        <v>0</v>
      </c>
      <c r="K135" s="199" t="s">
        <v>189</v>
      </c>
      <c r="L135" s="36"/>
      <c r="M135" s="203" t="s">
        <v>1</v>
      </c>
      <c r="N135" s="204" t="s">
        <v>41</v>
      </c>
      <c r="O135" s="64"/>
      <c r="P135" s="205">
        <f>O135*H135</f>
        <v>0</v>
      </c>
      <c r="Q135" s="205">
        <v>0</v>
      </c>
      <c r="R135" s="205">
        <f>Q135*H135</f>
        <v>0</v>
      </c>
      <c r="S135" s="205">
        <v>0</v>
      </c>
      <c r="T135" s="206">
        <f>S135*H135</f>
        <v>0</v>
      </c>
      <c r="AR135" s="207" t="s">
        <v>190</v>
      </c>
      <c r="AT135" s="207" t="s">
        <v>185</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676</v>
      </c>
    </row>
    <row r="136" spans="2:65" s="12" customFormat="1">
      <c r="B136" s="210"/>
      <c r="C136" s="211"/>
      <c r="D136" s="212" t="s">
        <v>192</v>
      </c>
      <c r="E136" s="213" t="s">
        <v>1</v>
      </c>
      <c r="F136" s="214" t="s">
        <v>677</v>
      </c>
      <c r="G136" s="211"/>
      <c r="H136" s="215">
        <v>262.5</v>
      </c>
      <c r="I136" s="216"/>
      <c r="J136" s="211"/>
      <c r="K136" s="211"/>
      <c r="L136" s="217"/>
      <c r="M136" s="218"/>
      <c r="N136" s="219"/>
      <c r="O136" s="219"/>
      <c r="P136" s="219"/>
      <c r="Q136" s="219"/>
      <c r="R136" s="219"/>
      <c r="S136" s="219"/>
      <c r="T136" s="220"/>
      <c r="AT136" s="221" t="s">
        <v>192</v>
      </c>
      <c r="AU136" s="221" t="s">
        <v>88</v>
      </c>
      <c r="AV136" s="12" t="s">
        <v>88</v>
      </c>
      <c r="AW136" s="12" t="s">
        <v>31</v>
      </c>
      <c r="AX136" s="12" t="s">
        <v>82</v>
      </c>
      <c r="AY136" s="221" t="s">
        <v>183</v>
      </c>
    </row>
    <row r="137" spans="2:65" s="1" customFormat="1" ht="48" customHeight="1">
      <c r="B137" s="32"/>
      <c r="C137" s="197" t="s">
        <v>190</v>
      </c>
      <c r="D137" s="197" t="s">
        <v>185</v>
      </c>
      <c r="E137" s="198" t="s">
        <v>321</v>
      </c>
      <c r="F137" s="199" t="s">
        <v>322</v>
      </c>
      <c r="G137" s="200" t="s">
        <v>188</v>
      </c>
      <c r="H137" s="201">
        <v>216.5</v>
      </c>
      <c r="I137" s="202"/>
      <c r="J137" s="201">
        <f>ROUND(I137*H137,3)</f>
        <v>0</v>
      </c>
      <c r="K137" s="199" t="s">
        <v>189</v>
      </c>
      <c r="L137" s="36"/>
      <c r="M137" s="203" t="s">
        <v>1</v>
      </c>
      <c r="N137" s="204" t="s">
        <v>41</v>
      </c>
      <c r="O137" s="64"/>
      <c r="P137" s="205">
        <f>O137*H137</f>
        <v>0</v>
      </c>
      <c r="Q137" s="205">
        <v>0</v>
      </c>
      <c r="R137" s="205">
        <f>Q137*H137</f>
        <v>0</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678</v>
      </c>
    </row>
    <row r="138" spans="2:65" s="12" customFormat="1">
      <c r="B138" s="210"/>
      <c r="C138" s="211"/>
      <c r="D138" s="212" t="s">
        <v>192</v>
      </c>
      <c r="E138" s="213" t="s">
        <v>1</v>
      </c>
      <c r="F138" s="214" t="s">
        <v>679</v>
      </c>
      <c r="G138" s="211"/>
      <c r="H138" s="215">
        <v>216.5</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1" customFormat="1" ht="22.9" customHeight="1">
      <c r="B139" s="182"/>
      <c r="C139" s="183"/>
      <c r="D139" s="184" t="s">
        <v>74</v>
      </c>
      <c r="E139" s="195" t="s">
        <v>88</v>
      </c>
      <c r="F139" s="195" t="s">
        <v>325</v>
      </c>
      <c r="G139" s="183"/>
      <c r="H139" s="183"/>
      <c r="I139" s="186"/>
      <c r="J139" s="196">
        <f>BK139</f>
        <v>0</v>
      </c>
      <c r="K139" s="183"/>
      <c r="L139" s="187"/>
      <c r="M139" s="188"/>
      <c r="N139" s="189"/>
      <c r="O139" s="189"/>
      <c r="P139" s="190">
        <f>SUM(P140:P145)</f>
        <v>0</v>
      </c>
      <c r="Q139" s="189"/>
      <c r="R139" s="190">
        <f>SUM(R140:R145)</f>
        <v>32.479951</v>
      </c>
      <c r="S139" s="189"/>
      <c r="T139" s="191">
        <f>SUM(T140:T145)</f>
        <v>0</v>
      </c>
      <c r="AR139" s="192" t="s">
        <v>82</v>
      </c>
      <c r="AT139" s="193" t="s">
        <v>74</v>
      </c>
      <c r="AU139" s="193" t="s">
        <v>82</v>
      </c>
      <c r="AY139" s="192" t="s">
        <v>183</v>
      </c>
      <c r="BK139" s="194">
        <f>SUM(BK140:BK145)</f>
        <v>0</v>
      </c>
    </row>
    <row r="140" spans="2:65" s="1" customFormat="1" ht="16.5" customHeight="1">
      <c r="B140" s="32"/>
      <c r="C140" s="197" t="s">
        <v>214</v>
      </c>
      <c r="D140" s="197" t="s">
        <v>185</v>
      </c>
      <c r="E140" s="198" t="s">
        <v>326</v>
      </c>
      <c r="F140" s="199" t="s">
        <v>327</v>
      </c>
      <c r="G140" s="200" t="s">
        <v>188</v>
      </c>
      <c r="H140" s="201">
        <v>5.7</v>
      </c>
      <c r="I140" s="202"/>
      <c r="J140" s="201">
        <f>ROUND(I140*H140,3)</f>
        <v>0</v>
      </c>
      <c r="K140" s="199" t="s">
        <v>189</v>
      </c>
      <c r="L140" s="36"/>
      <c r="M140" s="203" t="s">
        <v>1</v>
      </c>
      <c r="N140" s="204" t="s">
        <v>41</v>
      </c>
      <c r="O140" s="64"/>
      <c r="P140" s="205">
        <f>O140*H140</f>
        <v>0</v>
      </c>
      <c r="Q140" s="205">
        <v>2.23543</v>
      </c>
      <c r="R140" s="205">
        <f>Q140*H140</f>
        <v>12.741951</v>
      </c>
      <c r="S140" s="205">
        <v>0</v>
      </c>
      <c r="T140" s="206">
        <f>S140*H140</f>
        <v>0</v>
      </c>
      <c r="AR140" s="207" t="s">
        <v>190</v>
      </c>
      <c r="AT140" s="207" t="s">
        <v>185</v>
      </c>
      <c r="AU140" s="207" t="s">
        <v>88</v>
      </c>
      <c r="AY140" s="15" t="s">
        <v>183</v>
      </c>
      <c r="BE140" s="208">
        <f>IF(N140="základná",J140,0)</f>
        <v>0</v>
      </c>
      <c r="BF140" s="208">
        <f>IF(N140="znížená",J140,0)</f>
        <v>0</v>
      </c>
      <c r="BG140" s="208">
        <f>IF(N140="zákl. prenesená",J140,0)</f>
        <v>0</v>
      </c>
      <c r="BH140" s="208">
        <f>IF(N140="zníž. prenesená",J140,0)</f>
        <v>0</v>
      </c>
      <c r="BI140" s="208">
        <f>IF(N140="nulová",J140,0)</f>
        <v>0</v>
      </c>
      <c r="BJ140" s="15" t="s">
        <v>88</v>
      </c>
      <c r="BK140" s="209">
        <f>ROUND(I140*H140,3)</f>
        <v>0</v>
      </c>
      <c r="BL140" s="15" t="s">
        <v>190</v>
      </c>
      <c r="BM140" s="207" t="s">
        <v>680</v>
      </c>
    </row>
    <row r="141" spans="2:65" s="12" customFormat="1">
      <c r="B141" s="210"/>
      <c r="C141" s="211"/>
      <c r="D141" s="212" t="s">
        <v>192</v>
      </c>
      <c r="E141" s="213" t="s">
        <v>1</v>
      </c>
      <c r="F141" s="214" t="s">
        <v>681</v>
      </c>
      <c r="G141" s="211"/>
      <c r="H141" s="215">
        <v>5.7</v>
      </c>
      <c r="I141" s="216"/>
      <c r="J141" s="211"/>
      <c r="K141" s="211"/>
      <c r="L141" s="217"/>
      <c r="M141" s="218"/>
      <c r="N141" s="219"/>
      <c r="O141" s="219"/>
      <c r="P141" s="219"/>
      <c r="Q141" s="219"/>
      <c r="R141" s="219"/>
      <c r="S141" s="219"/>
      <c r="T141" s="220"/>
      <c r="AT141" s="221" t="s">
        <v>192</v>
      </c>
      <c r="AU141" s="221" t="s">
        <v>88</v>
      </c>
      <c r="AV141" s="12" t="s">
        <v>88</v>
      </c>
      <c r="AW141" s="12" t="s">
        <v>31</v>
      </c>
      <c r="AX141" s="12" t="s">
        <v>82</v>
      </c>
      <c r="AY141" s="221" t="s">
        <v>183</v>
      </c>
    </row>
    <row r="142" spans="2:65" s="1" customFormat="1" ht="24" customHeight="1">
      <c r="B142" s="32"/>
      <c r="C142" s="233" t="s">
        <v>219</v>
      </c>
      <c r="D142" s="233" t="s">
        <v>206</v>
      </c>
      <c r="E142" s="234" t="s">
        <v>330</v>
      </c>
      <c r="F142" s="235" t="s">
        <v>331</v>
      </c>
      <c r="G142" s="236" t="s">
        <v>275</v>
      </c>
      <c r="H142" s="237">
        <v>46</v>
      </c>
      <c r="I142" s="238"/>
      <c r="J142" s="237">
        <f>ROUND(I142*H142,3)</f>
        <v>0</v>
      </c>
      <c r="K142" s="235" t="s">
        <v>189</v>
      </c>
      <c r="L142" s="239"/>
      <c r="M142" s="240" t="s">
        <v>1</v>
      </c>
      <c r="N142" s="241" t="s">
        <v>41</v>
      </c>
      <c r="O142" s="64"/>
      <c r="P142" s="205">
        <f>O142*H142</f>
        <v>0</v>
      </c>
      <c r="Q142" s="205">
        <v>5.8000000000000003E-2</v>
      </c>
      <c r="R142" s="205">
        <f>Q142*H142</f>
        <v>2.6680000000000001</v>
      </c>
      <c r="S142" s="205">
        <v>0</v>
      </c>
      <c r="T142" s="206">
        <f>S142*H142</f>
        <v>0</v>
      </c>
      <c r="AR142" s="207" t="s">
        <v>210</v>
      </c>
      <c r="AT142" s="207" t="s">
        <v>206</v>
      </c>
      <c r="AU142" s="207" t="s">
        <v>88</v>
      </c>
      <c r="AY142" s="15" t="s">
        <v>183</v>
      </c>
      <c r="BE142" s="208">
        <f>IF(N142="základná",J142,0)</f>
        <v>0</v>
      </c>
      <c r="BF142" s="208">
        <f>IF(N142="znížená",J142,0)</f>
        <v>0</v>
      </c>
      <c r="BG142" s="208">
        <f>IF(N142="zákl. prenesená",J142,0)</f>
        <v>0</v>
      </c>
      <c r="BH142" s="208">
        <f>IF(N142="zníž. prenesená",J142,0)</f>
        <v>0</v>
      </c>
      <c r="BI142" s="208">
        <f>IF(N142="nulová",J142,0)</f>
        <v>0</v>
      </c>
      <c r="BJ142" s="15" t="s">
        <v>88</v>
      </c>
      <c r="BK142" s="209">
        <f>ROUND(I142*H142,3)</f>
        <v>0</v>
      </c>
      <c r="BL142" s="15" t="s">
        <v>190</v>
      </c>
      <c r="BM142" s="207" t="s">
        <v>682</v>
      </c>
    </row>
    <row r="143" spans="2:65" s="12" customFormat="1">
      <c r="B143" s="210"/>
      <c r="C143" s="211"/>
      <c r="D143" s="212" t="s">
        <v>192</v>
      </c>
      <c r="E143" s="213" t="s">
        <v>1</v>
      </c>
      <c r="F143" s="214" t="s">
        <v>683</v>
      </c>
      <c r="G143" s="211"/>
      <c r="H143" s="215">
        <v>46</v>
      </c>
      <c r="I143" s="216"/>
      <c r="J143" s="211"/>
      <c r="K143" s="211"/>
      <c r="L143" s="217"/>
      <c r="M143" s="218"/>
      <c r="N143" s="219"/>
      <c r="O143" s="219"/>
      <c r="P143" s="219"/>
      <c r="Q143" s="219"/>
      <c r="R143" s="219"/>
      <c r="S143" s="219"/>
      <c r="T143" s="220"/>
      <c r="AT143" s="221" t="s">
        <v>192</v>
      </c>
      <c r="AU143" s="221" t="s">
        <v>88</v>
      </c>
      <c r="AV143" s="12" t="s">
        <v>88</v>
      </c>
      <c r="AW143" s="12" t="s">
        <v>31</v>
      </c>
      <c r="AX143" s="12" t="s">
        <v>82</v>
      </c>
      <c r="AY143" s="221" t="s">
        <v>183</v>
      </c>
    </row>
    <row r="144" spans="2:65" s="1" customFormat="1" ht="24" customHeight="1">
      <c r="B144" s="32"/>
      <c r="C144" s="233" t="s">
        <v>225</v>
      </c>
      <c r="D144" s="233" t="s">
        <v>206</v>
      </c>
      <c r="E144" s="234" t="s">
        <v>334</v>
      </c>
      <c r="F144" s="235" t="s">
        <v>335</v>
      </c>
      <c r="G144" s="236" t="s">
        <v>275</v>
      </c>
      <c r="H144" s="237">
        <v>15</v>
      </c>
      <c r="I144" s="238"/>
      <c r="J144" s="237">
        <f>ROUND(I144*H144,3)</f>
        <v>0</v>
      </c>
      <c r="K144" s="235" t="s">
        <v>189</v>
      </c>
      <c r="L144" s="239"/>
      <c r="M144" s="240" t="s">
        <v>1</v>
      </c>
      <c r="N144" s="241" t="s">
        <v>41</v>
      </c>
      <c r="O144" s="64"/>
      <c r="P144" s="205">
        <f>O144*H144</f>
        <v>0</v>
      </c>
      <c r="Q144" s="205">
        <v>1.1379999999999999</v>
      </c>
      <c r="R144" s="205">
        <f>Q144*H144</f>
        <v>17.07</v>
      </c>
      <c r="S144" s="205">
        <v>0</v>
      </c>
      <c r="T144" s="206">
        <f>S144*H144</f>
        <v>0</v>
      </c>
      <c r="AR144" s="207" t="s">
        <v>210</v>
      </c>
      <c r="AT144" s="207" t="s">
        <v>206</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684</v>
      </c>
    </row>
    <row r="145" spans="2:65" s="12" customFormat="1">
      <c r="B145" s="210"/>
      <c r="C145" s="211"/>
      <c r="D145" s="212" t="s">
        <v>192</v>
      </c>
      <c r="E145" s="213" t="s">
        <v>1</v>
      </c>
      <c r="F145" s="214" t="s">
        <v>685</v>
      </c>
      <c r="G145" s="211"/>
      <c r="H145" s="215">
        <v>15</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5" s="11" customFormat="1" ht="22.9" customHeight="1">
      <c r="B146" s="182"/>
      <c r="C146" s="183"/>
      <c r="D146" s="184" t="s">
        <v>74</v>
      </c>
      <c r="E146" s="195" t="s">
        <v>198</v>
      </c>
      <c r="F146" s="195" t="s">
        <v>338</v>
      </c>
      <c r="G146" s="183"/>
      <c r="H146" s="183"/>
      <c r="I146" s="186"/>
      <c r="J146" s="196">
        <f>BK146</f>
        <v>0</v>
      </c>
      <c r="K146" s="183"/>
      <c r="L146" s="187"/>
      <c r="M146" s="188"/>
      <c r="N146" s="189"/>
      <c r="O146" s="189"/>
      <c r="P146" s="190">
        <f>SUM(P147:P164)</f>
        <v>0</v>
      </c>
      <c r="Q146" s="189"/>
      <c r="R146" s="190">
        <f>SUM(R147:R164)</f>
        <v>57.338597750000005</v>
      </c>
      <c r="S146" s="189"/>
      <c r="T146" s="191">
        <f>SUM(T147:T164)</f>
        <v>0</v>
      </c>
      <c r="AR146" s="192" t="s">
        <v>82</v>
      </c>
      <c r="AT146" s="193" t="s">
        <v>74</v>
      </c>
      <c r="AU146" s="193" t="s">
        <v>82</v>
      </c>
      <c r="AY146" s="192" t="s">
        <v>183</v>
      </c>
      <c r="BK146" s="194">
        <f>SUM(BK147:BK164)</f>
        <v>0</v>
      </c>
    </row>
    <row r="147" spans="2:65" s="1" customFormat="1" ht="24" customHeight="1">
      <c r="B147" s="32"/>
      <c r="C147" s="233" t="s">
        <v>210</v>
      </c>
      <c r="D147" s="233" t="s">
        <v>206</v>
      </c>
      <c r="E147" s="234" t="s">
        <v>339</v>
      </c>
      <c r="F147" s="235" t="s">
        <v>340</v>
      </c>
      <c r="G147" s="236" t="s">
        <v>240</v>
      </c>
      <c r="H147" s="237">
        <v>119.175</v>
      </c>
      <c r="I147" s="238"/>
      <c r="J147" s="237">
        <f>ROUND(I147*H147,3)</f>
        <v>0</v>
      </c>
      <c r="K147" s="235" t="s">
        <v>189</v>
      </c>
      <c r="L147" s="239"/>
      <c r="M147" s="240" t="s">
        <v>1</v>
      </c>
      <c r="N147" s="241" t="s">
        <v>41</v>
      </c>
      <c r="O147" s="64"/>
      <c r="P147" s="205">
        <f>O147*H147</f>
        <v>0</v>
      </c>
      <c r="Q147" s="205">
        <v>5.3699999999999998E-3</v>
      </c>
      <c r="R147" s="205">
        <f>Q147*H147</f>
        <v>0.63996975</v>
      </c>
      <c r="S147" s="205">
        <v>0</v>
      </c>
      <c r="T147" s="206">
        <f>S147*H147</f>
        <v>0</v>
      </c>
      <c r="AR147" s="207" t="s">
        <v>210</v>
      </c>
      <c r="AT147" s="207" t="s">
        <v>206</v>
      </c>
      <c r="AU147" s="207" t="s">
        <v>88</v>
      </c>
      <c r="AY147" s="15" t="s">
        <v>183</v>
      </c>
      <c r="BE147" s="208">
        <f>IF(N147="základná",J147,0)</f>
        <v>0</v>
      </c>
      <c r="BF147" s="208">
        <f>IF(N147="znížená",J147,0)</f>
        <v>0</v>
      </c>
      <c r="BG147" s="208">
        <f>IF(N147="zákl. prenesená",J147,0)</f>
        <v>0</v>
      </c>
      <c r="BH147" s="208">
        <f>IF(N147="zníž. prenesená",J147,0)</f>
        <v>0</v>
      </c>
      <c r="BI147" s="208">
        <f>IF(N147="nulová",J147,0)</f>
        <v>0</v>
      </c>
      <c r="BJ147" s="15" t="s">
        <v>88</v>
      </c>
      <c r="BK147" s="209">
        <f>ROUND(I147*H147,3)</f>
        <v>0</v>
      </c>
      <c r="BL147" s="15" t="s">
        <v>190</v>
      </c>
      <c r="BM147" s="207" t="s">
        <v>686</v>
      </c>
    </row>
    <row r="148" spans="2:65" s="12" customFormat="1">
      <c r="B148" s="210"/>
      <c r="C148" s="211"/>
      <c r="D148" s="212" t="s">
        <v>192</v>
      </c>
      <c r="E148" s="213" t="s">
        <v>1</v>
      </c>
      <c r="F148" s="214" t="s">
        <v>687</v>
      </c>
      <c r="G148" s="211"/>
      <c r="H148" s="215">
        <v>119.175</v>
      </c>
      <c r="I148" s="216"/>
      <c r="J148" s="211"/>
      <c r="K148" s="211"/>
      <c r="L148" s="217"/>
      <c r="M148" s="218"/>
      <c r="N148" s="219"/>
      <c r="O148" s="219"/>
      <c r="P148" s="219"/>
      <c r="Q148" s="219"/>
      <c r="R148" s="219"/>
      <c r="S148" s="219"/>
      <c r="T148" s="220"/>
      <c r="AT148" s="221" t="s">
        <v>192</v>
      </c>
      <c r="AU148" s="221" t="s">
        <v>88</v>
      </c>
      <c r="AV148" s="12" t="s">
        <v>88</v>
      </c>
      <c r="AW148" s="12" t="s">
        <v>31</v>
      </c>
      <c r="AX148" s="12" t="s">
        <v>82</v>
      </c>
      <c r="AY148" s="221" t="s">
        <v>183</v>
      </c>
    </row>
    <row r="149" spans="2:65" s="1" customFormat="1" ht="16.5" customHeight="1">
      <c r="B149" s="32"/>
      <c r="C149" s="233" t="s">
        <v>237</v>
      </c>
      <c r="D149" s="233" t="s">
        <v>206</v>
      </c>
      <c r="E149" s="234" t="s">
        <v>343</v>
      </c>
      <c r="F149" s="235" t="s">
        <v>344</v>
      </c>
      <c r="G149" s="236" t="s">
        <v>270</v>
      </c>
      <c r="H149" s="237">
        <v>2.5</v>
      </c>
      <c r="I149" s="238"/>
      <c r="J149" s="237">
        <f>ROUND(I149*H149,3)</f>
        <v>0</v>
      </c>
      <c r="K149" s="235" t="s">
        <v>1</v>
      </c>
      <c r="L149" s="239"/>
      <c r="M149" s="240" t="s">
        <v>1</v>
      </c>
      <c r="N149" s="241" t="s">
        <v>41</v>
      </c>
      <c r="O149" s="64"/>
      <c r="P149" s="205">
        <f>O149*H149</f>
        <v>0</v>
      </c>
      <c r="Q149" s="205">
        <v>1E-3</v>
      </c>
      <c r="R149" s="205">
        <f>Q149*H149</f>
        <v>2.5000000000000001E-3</v>
      </c>
      <c r="S149" s="205">
        <v>0</v>
      </c>
      <c r="T149" s="206">
        <f>S149*H149</f>
        <v>0</v>
      </c>
      <c r="AR149" s="207" t="s">
        <v>210</v>
      </c>
      <c r="AT149" s="207" t="s">
        <v>206</v>
      </c>
      <c r="AU149" s="207" t="s">
        <v>88</v>
      </c>
      <c r="AY149" s="15" t="s">
        <v>183</v>
      </c>
      <c r="BE149" s="208">
        <f>IF(N149="základná",J149,0)</f>
        <v>0</v>
      </c>
      <c r="BF149" s="208">
        <f>IF(N149="znížená",J149,0)</f>
        <v>0</v>
      </c>
      <c r="BG149" s="208">
        <f>IF(N149="zákl. prenesená",J149,0)</f>
        <v>0</v>
      </c>
      <c r="BH149" s="208">
        <f>IF(N149="zníž. prenesená",J149,0)</f>
        <v>0</v>
      </c>
      <c r="BI149" s="208">
        <f>IF(N149="nulová",J149,0)</f>
        <v>0</v>
      </c>
      <c r="BJ149" s="15" t="s">
        <v>88</v>
      </c>
      <c r="BK149" s="209">
        <f>ROUND(I149*H149,3)</f>
        <v>0</v>
      </c>
      <c r="BL149" s="15" t="s">
        <v>190</v>
      </c>
      <c r="BM149" s="207" t="s">
        <v>688</v>
      </c>
    </row>
    <row r="150" spans="2:65" s="12" customFormat="1">
      <c r="B150" s="210"/>
      <c r="C150" s="211"/>
      <c r="D150" s="212" t="s">
        <v>192</v>
      </c>
      <c r="E150" s="213" t="s">
        <v>1</v>
      </c>
      <c r="F150" s="214" t="s">
        <v>346</v>
      </c>
      <c r="G150" s="211"/>
      <c r="H150" s="215">
        <v>2.5</v>
      </c>
      <c r="I150" s="216"/>
      <c r="J150" s="211"/>
      <c r="K150" s="211"/>
      <c r="L150" s="217"/>
      <c r="M150" s="218"/>
      <c r="N150" s="219"/>
      <c r="O150" s="219"/>
      <c r="P150" s="219"/>
      <c r="Q150" s="219"/>
      <c r="R150" s="219"/>
      <c r="S150" s="219"/>
      <c r="T150" s="220"/>
      <c r="AT150" s="221" t="s">
        <v>192</v>
      </c>
      <c r="AU150" s="221" t="s">
        <v>88</v>
      </c>
      <c r="AV150" s="12" t="s">
        <v>88</v>
      </c>
      <c r="AW150" s="12" t="s">
        <v>31</v>
      </c>
      <c r="AX150" s="12" t="s">
        <v>82</v>
      </c>
      <c r="AY150" s="221" t="s">
        <v>183</v>
      </c>
    </row>
    <row r="151" spans="2:65" s="1" customFormat="1" ht="24" customHeight="1">
      <c r="B151" s="32"/>
      <c r="C151" s="197" t="s">
        <v>243</v>
      </c>
      <c r="D151" s="197" t="s">
        <v>185</v>
      </c>
      <c r="E151" s="198" t="s">
        <v>347</v>
      </c>
      <c r="F151" s="199" t="s">
        <v>348</v>
      </c>
      <c r="G151" s="200" t="s">
        <v>188</v>
      </c>
      <c r="H151" s="201">
        <v>24.3</v>
      </c>
      <c r="I151" s="202"/>
      <c r="J151" s="201">
        <f>ROUND(I151*H151,3)</f>
        <v>0</v>
      </c>
      <c r="K151" s="199" t="s">
        <v>189</v>
      </c>
      <c r="L151" s="36"/>
      <c r="M151" s="203" t="s">
        <v>1</v>
      </c>
      <c r="N151" s="204" t="s">
        <v>41</v>
      </c>
      <c r="O151" s="64"/>
      <c r="P151" s="205">
        <f>O151*H151</f>
        <v>0</v>
      </c>
      <c r="Q151" s="205">
        <v>2.3254700000000001</v>
      </c>
      <c r="R151" s="205">
        <f>Q151*H151</f>
        <v>56.508921000000008</v>
      </c>
      <c r="S151" s="205">
        <v>0</v>
      </c>
      <c r="T151" s="206">
        <f>S151*H151</f>
        <v>0</v>
      </c>
      <c r="AR151" s="207" t="s">
        <v>190</v>
      </c>
      <c r="AT151" s="207" t="s">
        <v>185</v>
      </c>
      <c r="AU151" s="207" t="s">
        <v>88</v>
      </c>
      <c r="AY151" s="15" t="s">
        <v>183</v>
      </c>
      <c r="BE151" s="208">
        <f>IF(N151="základná",J151,0)</f>
        <v>0</v>
      </c>
      <c r="BF151" s="208">
        <f>IF(N151="znížená",J151,0)</f>
        <v>0</v>
      </c>
      <c r="BG151" s="208">
        <f>IF(N151="zákl. prenesená",J151,0)</f>
        <v>0</v>
      </c>
      <c r="BH151" s="208">
        <f>IF(N151="zníž. prenesená",J151,0)</f>
        <v>0</v>
      </c>
      <c r="BI151" s="208">
        <f>IF(N151="nulová",J151,0)</f>
        <v>0</v>
      </c>
      <c r="BJ151" s="15" t="s">
        <v>88</v>
      </c>
      <c r="BK151" s="209">
        <f>ROUND(I151*H151,3)</f>
        <v>0</v>
      </c>
      <c r="BL151" s="15" t="s">
        <v>190</v>
      </c>
      <c r="BM151" s="207" t="s">
        <v>689</v>
      </c>
    </row>
    <row r="152" spans="2:65" s="12" customFormat="1" ht="33.75">
      <c r="B152" s="210"/>
      <c r="C152" s="211"/>
      <c r="D152" s="212" t="s">
        <v>192</v>
      </c>
      <c r="E152" s="213" t="s">
        <v>1</v>
      </c>
      <c r="F152" s="214" t="s">
        <v>690</v>
      </c>
      <c r="G152" s="211"/>
      <c r="H152" s="215">
        <v>22.5</v>
      </c>
      <c r="I152" s="216"/>
      <c r="J152" s="211"/>
      <c r="K152" s="211"/>
      <c r="L152" s="217"/>
      <c r="M152" s="218"/>
      <c r="N152" s="219"/>
      <c r="O152" s="219"/>
      <c r="P152" s="219"/>
      <c r="Q152" s="219"/>
      <c r="R152" s="219"/>
      <c r="S152" s="219"/>
      <c r="T152" s="220"/>
      <c r="AT152" s="221" t="s">
        <v>192</v>
      </c>
      <c r="AU152" s="221" t="s">
        <v>88</v>
      </c>
      <c r="AV152" s="12" t="s">
        <v>88</v>
      </c>
      <c r="AW152" s="12" t="s">
        <v>31</v>
      </c>
      <c r="AX152" s="12" t="s">
        <v>75</v>
      </c>
      <c r="AY152" s="221" t="s">
        <v>183</v>
      </c>
    </row>
    <row r="153" spans="2:65" s="12" customFormat="1" ht="22.5">
      <c r="B153" s="210"/>
      <c r="C153" s="211"/>
      <c r="D153" s="212" t="s">
        <v>192</v>
      </c>
      <c r="E153" s="213" t="s">
        <v>1</v>
      </c>
      <c r="F153" s="214" t="s">
        <v>691</v>
      </c>
      <c r="G153" s="211"/>
      <c r="H153" s="215">
        <v>1.8</v>
      </c>
      <c r="I153" s="216"/>
      <c r="J153" s="211"/>
      <c r="K153" s="211"/>
      <c r="L153" s="217"/>
      <c r="M153" s="218"/>
      <c r="N153" s="219"/>
      <c r="O153" s="219"/>
      <c r="P153" s="219"/>
      <c r="Q153" s="219"/>
      <c r="R153" s="219"/>
      <c r="S153" s="219"/>
      <c r="T153" s="220"/>
      <c r="AT153" s="221" t="s">
        <v>192</v>
      </c>
      <c r="AU153" s="221" t="s">
        <v>88</v>
      </c>
      <c r="AV153" s="12" t="s">
        <v>88</v>
      </c>
      <c r="AW153" s="12" t="s">
        <v>31</v>
      </c>
      <c r="AX153" s="12" t="s">
        <v>75</v>
      </c>
      <c r="AY153" s="221" t="s">
        <v>183</v>
      </c>
    </row>
    <row r="154" spans="2:65" s="13" customFormat="1">
      <c r="B154" s="222"/>
      <c r="C154" s="223"/>
      <c r="D154" s="212" t="s">
        <v>192</v>
      </c>
      <c r="E154" s="224" t="s">
        <v>1</v>
      </c>
      <c r="F154" s="225" t="s">
        <v>205</v>
      </c>
      <c r="G154" s="223"/>
      <c r="H154" s="226">
        <v>24.3</v>
      </c>
      <c r="I154" s="227"/>
      <c r="J154" s="223"/>
      <c r="K154" s="223"/>
      <c r="L154" s="228"/>
      <c r="M154" s="229"/>
      <c r="N154" s="230"/>
      <c r="O154" s="230"/>
      <c r="P154" s="230"/>
      <c r="Q154" s="230"/>
      <c r="R154" s="230"/>
      <c r="S154" s="230"/>
      <c r="T154" s="231"/>
      <c r="AT154" s="232" t="s">
        <v>192</v>
      </c>
      <c r="AU154" s="232" t="s">
        <v>88</v>
      </c>
      <c r="AV154" s="13" t="s">
        <v>190</v>
      </c>
      <c r="AW154" s="13" t="s">
        <v>31</v>
      </c>
      <c r="AX154" s="13" t="s">
        <v>82</v>
      </c>
      <c r="AY154" s="232" t="s">
        <v>183</v>
      </c>
    </row>
    <row r="155" spans="2:65" s="1" customFormat="1" ht="72" customHeight="1">
      <c r="B155" s="32"/>
      <c r="C155" s="197" t="s">
        <v>248</v>
      </c>
      <c r="D155" s="197" t="s">
        <v>185</v>
      </c>
      <c r="E155" s="198" t="s">
        <v>352</v>
      </c>
      <c r="F155" s="199" t="s">
        <v>353</v>
      </c>
      <c r="G155" s="200" t="s">
        <v>240</v>
      </c>
      <c r="H155" s="201">
        <v>56.05</v>
      </c>
      <c r="I155" s="202"/>
      <c r="J155" s="201">
        <f>ROUND(I155*H155,3)</f>
        <v>0</v>
      </c>
      <c r="K155" s="199" t="s">
        <v>189</v>
      </c>
      <c r="L155" s="36"/>
      <c r="M155" s="203" t="s">
        <v>1</v>
      </c>
      <c r="N155" s="204" t="s">
        <v>41</v>
      </c>
      <c r="O155" s="64"/>
      <c r="P155" s="205">
        <f>O155*H155</f>
        <v>0</v>
      </c>
      <c r="Q155" s="205">
        <v>3.3400000000000001E-3</v>
      </c>
      <c r="R155" s="205">
        <f>Q155*H155</f>
        <v>0.18720699999999998</v>
      </c>
      <c r="S155" s="205">
        <v>0</v>
      </c>
      <c r="T155" s="206">
        <f>S155*H155</f>
        <v>0</v>
      </c>
      <c r="AR155" s="207" t="s">
        <v>190</v>
      </c>
      <c r="AT155" s="207" t="s">
        <v>185</v>
      </c>
      <c r="AU155" s="207" t="s">
        <v>88</v>
      </c>
      <c r="AY155" s="15" t="s">
        <v>183</v>
      </c>
      <c r="BE155" s="208">
        <f>IF(N155="základná",J155,0)</f>
        <v>0</v>
      </c>
      <c r="BF155" s="208">
        <f>IF(N155="znížená",J155,0)</f>
        <v>0</v>
      </c>
      <c r="BG155" s="208">
        <f>IF(N155="zákl. prenesená",J155,0)</f>
        <v>0</v>
      </c>
      <c r="BH155" s="208">
        <f>IF(N155="zníž. prenesená",J155,0)</f>
        <v>0</v>
      </c>
      <c r="BI155" s="208">
        <f>IF(N155="nulová",J155,0)</f>
        <v>0</v>
      </c>
      <c r="BJ155" s="15" t="s">
        <v>88</v>
      </c>
      <c r="BK155" s="209">
        <f>ROUND(I155*H155,3)</f>
        <v>0</v>
      </c>
      <c r="BL155" s="15" t="s">
        <v>190</v>
      </c>
      <c r="BM155" s="207" t="s">
        <v>692</v>
      </c>
    </row>
    <row r="156" spans="2:65" s="12" customFormat="1">
      <c r="B156" s="210"/>
      <c r="C156" s="211"/>
      <c r="D156" s="212" t="s">
        <v>192</v>
      </c>
      <c r="E156" s="213" t="s">
        <v>1</v>
      </c>
      <c r="F156" s="214" t="s">
        <v>693</v>
      </c>
      <c r="G156" s="211"/>
      <c r="H156" s="215">
        <v>3.9</v>
      </c>
      <c r="I156" s="216"/>
      <c r="J156" s="211"/>
      <c r="K156" s="211"/>
      <c r="L156" s="217"/>
      <c r="M156" s="218"/>
      <c r="N156" s="219"/>
      <c r="O156" s="219"/>
      <c r="P156" s="219"/>
      <c r="Q156" s="219"/>
      <c r="R156" s="219"/>
      <c r="S156" s="219"/>
      <c r="T156" s="220"/>
      <c r="AT156" s="221" t="s">
        <v>192</v>
      </c>
      <c r="AU156" s="221" t="s">
        <v>88</v>
      </c>
      <c r="AV156" s="12" t="s">
        <v>88</v>
      </c>
      <c r="AW156" s="12" t="s">
        <v>31</v>
      </c>
      <c r="AX156" s="12" t="s">
        <v>75</v>
      </c>
      <c r="AY156" s="221" t="s">
        <v>183</v>
      </c>
    </row>
    <row r="157" spans="2:65" s="12" customFormat="1">
      <c r="B157" s="210"/>
      <c r="C157" s="211"/>
      <c r="D157" s="212" t="s">
        <v>192</v>
      </c>
      <c r="E157" s="213" t="s">
        <v>1</v>
      </c>
      <c r="F157" s="214" t="s">
        <v>694</v>
      </c>
      <c r="G157" s="211"/>
      <c r="H157" s="215">
        <v>45</v>
      </c>
      <c r="I157" s="216"/>
      <c r="J157" s="211"/>
      <c r="K157" s="211"/>
      <c r="L157" s="217"/>
      <c r="M157" s="218"/>
      <c r="N157" s="219"/>
      <c r="O157" s="219"/>
      <c r="P157" s="219"/>
      <c r="Q157" s="219"/>
      <c r="R157" s="219"/>
      <c r="S157" s="219"/>
      <c r="T157" s="220"/>
      <c r="AT157" s="221" t="s">
        <v>192</v>
      </c>
      <c r="AU157" s="221" t="s">
        <v>88</v>
      </c>
      <c r="AV157" s="12" t="s">
        <v>88</v>
      </c>
      <c r="AW157" s="12" t="s">
        <v>31</v>
      </c>
      <c r="AX157" s="12" t="s">
        <v>75</v>
      </c>
      <c r="AY157" s="221" t="s">
        <v>183</v>
      </c>
    </row>
    <row r="158" spans="2:65" s="12" customFormat="1">
      <c r="B158" s="210"/>
      <c r="C158" s="211"/>
      <c r="D158" s="212" t="s">
        <v>192</v>
      </c>
      <c r="E158" s="213" t="s">
        <v>1</v>
      </c>
      <c r="F158" s="214" t="s">
        <v>695</v>
      </c>
      <c r="G158" s="211"/>
      <c r="H158" s="215">
        <v>7.15</v>
      </c>
      <c r="I158" s="216"/>
      <c r="J158" s="211"/>
      <c r="K158" s="211"/>
      <c r="L158" s="217"/>
      <c r="M158" s="218"/>
      <c r="N158" s="219"/>
      <c r="O158" s="219"/>
      <c r="P158" s="219"/>
      <c r="Q158" s="219"/>
      <c r="R158" s="219"/>
      <c r="S158" s="219"/>
      <c r="T158" s="220"/>
      <c r="AT158" s="221" t="s">
        <v>192</v>
      </c>
      <c r="AU158" s="221" t="s">
        <v>88</v>
      </c>
      <c r="AV158" s="12" t="s">
        <v>88</v>
      </c>
      <c r="AW158" s="12" t="s">
        <v>31</v>
      </c>
      <c r="AX158" s="12" t="s">
        <v>75</v>
      </c>
      <c r="AY158" s="221" t="s">
        <v>183</v>
      </c>
    </row>
    <row r="159" spans="2:65" s="13" customFormat="1">
      <c r="B159" s="222"/>
      <c r="C159" s="223"/>
      <c r="D159" s="212" t="s">
        <v>192</v>
      </c>
      <c r="E159" s="224" t="s">
        <v>1</v>
      </c>
      <c r="F159" s="225" t="s">
        <v>205</v>
      </c>
      <c r="G159" s="223"/>
      <c r="H159" s="226">
        <v>56.05</v>
      </c>
      <c r="I159" s="227"/>
      <c r="J159" s="223"/>
      <c r="K159" s="223"/>
      <c r="L159" s="228"/>
      <c r="M159" s="229"/>
      <c r="N159" s="230"/>
      <c r="O159" s="230"/>
      <c r="P159" s="230"/>
      <c r="Q159" s="230"/>
      <c r="R159" s="230"/>
      <c r="S159" s="230"/>
      <c r="T159" s="231"/>
      <c r="AT159" s="232" t="s">
        <v>192</v>
      </c>
      <c r="AU159" s="232" t="s">
        <v>88</v>
      </c>
      <c r="AV159" s="13" t="s">
        <v>190</v>
      </c>
      <c r="AW159" s="13" t="s">
        <v>31</v>
      </c>
      <c r="AX159" s="13" t="s">
        <v>82</v>
      </c>
      <c r="AY159" s="232" t="s">
        <v>183</v>
      </c>
    </row>
    <row r="160" spans="2:65" s="1" customFormat="1" ht="72" customHeight="1">
      <c r="B160" s="32"/>
      <c r="C160" s="197" t="s">
        <v>255</v>
      </c>
      <c r="D160" s="197" t="s">
        <v>185</v>
      </c>
      <c r="E160" s="198" t="s">
        <v>358</v>
      </c>
      <c r="F160" s="199" t="s">
        <v>359</v>
      </c>
      <c r="G160" s="200" t="s">
        <v>240</v>
      </c>
      <c r="H160" s="201">
        <v>56.05</v>
      </c>
      <c r="I160" s="202"/>
      <c r="J160" s="201">
        <f>ROUND(I160*H160,3)</f>
        <v>0</v>
      </c>
      <c r="K160" s="199" t="s">
        <v>189</v>
      </c>
      <c r="L160" s="36"/>
      <c r="M160" s="203" t="s">
        <v>1</v>
      </c>
      <c r="N160" s="204" t="s">
        <v>41</v>
      </c>
      <c r="O160" s="64"/>
      <c r="P160" s="205">
        <f>O160*H160</f>
        <v>0</v>
      </c>
      <c r="Q160" s="205">
        <v>0</v>
      </c>
      <c r="R160" s="205">
        <f>Q160*H160</f>
        <v>0</v>
      </c>
      <c r="S160" s="205">
        <v>0</v>
      </c>
      <c r="T160" s="206">
        <f>S160*H160</f>
        <v>0</v>
      </c>
      <c r="AR160" s="207" t="s">
        <v>190</v>
      </c>
      <c r="AT160" s="207" t="s">
        <v>185</v>
      </c>
      <c r="AU160" s="207" t="s">
        <v>88</v>
      </c>
      <c r="AY160" s="15" t="s">
        <v>183</v>
      </c>
      <c r="BE160" s="208">
        <f>IF(N160="základná",J160,0)</f>
        <v>0</v>
      </c>
      <c r="BF160" s="208">
        <f>IF(N160="znížená",J160,0)</f>
        <v>0</v>
      </c>
      <c r="BG160" s="208">
        <f>IF(N160="zákl. prenesená",J160,0)</f>
        <v>0</v>
      </c>
      <c r="BH160" s="208">
        <f>IF(N160="zníž. prenesená",J160,0)</f>
        <v>0</v>
      </c>
      <c r="BI160" s="208">
        <f>IF(N160="nulová",J160,0)</f>
        <v>0</v>
      </c>
      <c r="BJ160" s="15" t="s">
        <v>88</v>
      </c>
      <c r="BK160" s="209">
        <f>ROUND(I160*H160,3)</f>
        <v>0</v>
      </c>
      <c r="BL160" s="15" t="s">
        <v>190</v>
      </c>
      <c r="BM160" s="207" t="s">
        <v>696</v>
      </c>
    </row>
    <row r="161" spans="2:65" s="12" customFormat="1">
      <c r="B161" s="210"/>
      <c r="C161" s="211"/>
      <c r="D161" s="212" t="s">
        <v>192</v>
      </c>
      <c r="E161" s="213" t="s">
        <v>1</v>
      </c>
      <c r="F161" s="214" t="s">
        <v>693</v>
      </c>
      <c r="G161" s="211"/>
      <c r="H161" s="215">
        <v>3.9</v>
      </c>
      <c r="I161" s="216"/>
      <c r="J161" s="211"/>
      <c r="K161" s="211"/>
      <c r="L161" s="217"/>
      <c r="M161" s="218"/>
      <c r="N161" s="219"/>
      <c r="O161" s="219"/>
      <c r="P161" s="219"/>
      <c r="Q161" s="219"/>
      <c r="R161" s="219"/>
      <c r="S161" s="219"/>
      <c r="T161" s="220"/>
      <c r="AT161" s="221" t="s">
        <v>192</v>
      </c>
      <c r="AU161" s="221" t="s">
        <v>88</v>
      </c>
      <c r="AV161" s="12" t="s">
        <v>88</v>
      </c>
      <c r="AW161" s="12" t="s">
        <v>31</v>
      </c>
      <c r="AX161" s="12" t="s">
        <v>75</v>
      </c>
      <c r="AY161" s="221" t="s">
        <v>183</v>
      </c>
    </row>
    <row r="162" spans="2:65" s="12" customFormat="1">
      <c r="B162" s="210"/>
      <c r="C162" s="211"/>
      <c r="D162" s="212" t="s">
        <v>192</v>
      </c>
      <c r="E162" s="213" t="s">
        <v>1</v>
      </c>
      <c r="F162" s="214" t="s">
        <v>694</v>
      </c>
      <c r="G162" s="211"/>
      <c r="H162" s="215">
        <v>45</v>
      </c>
      <c r="I162" s="216"/>
      <c r="J162" s="211"/>
      <c r="K162" s="211"/>
      <c r="L162" s="217"/>
      <c r="M162" s="218"/>
      <c r="N162" s="219"/>
      <c r="O162" s="219"/>
      <c r="P162" s="219"/>
      <c r="Q162" s="219"/>
      <c r="R162" s="219"/>
      <c r="S162" s="219"/>
      <c r="T162" s="220"/>
      <c r="AT162" s="221" t="s">
        <v>192</v>
      </c>
      <c r="AU162" s="221" t="s">
        <v>88</v>
      </c>
      <c r="AV162" s="12" t="s">
        <v>88</v>
      </c>
      <c r="AW162" s="12" t="s">
        <v>31</v>
      </c>
      <c r="AX162" s="12" t="s">
        <v>75</v>
      </c>
      <c r="AY162" s="221" t="s">
        <v>183</v>
      </c>
    </row>
    <row r="163" spans="2:65" s="12" customFormat="1">
      <c r="B163" s="210"/>
      <c r="C163" s="211"/>
      <c r="D163" s="212" t="s">
        <v>192</v>
      </c>
      <c r="E163" s="213" t="s">
        <v>1</v>
      </c>
      <c r="F163" s="214" t="s">
        <v>695</v>
      </c>
      <c r="G163" s="211"/>
      <c r="H163" s="215">
        <v>7.15</v>
      </c>
      <c r="I163" s="216"/>
      <c r="J163" s="211"/>
      <c r="K163" s="211"/>
      <c r="L163" s="217"/>
      <c r="M163" s="218"/>
      <c r="N163" s="219"/>
      <c r="O163" s="219"/>
      <c r="P163" s="219"/>
      <c r="Q163" s="219"/>
      <c r="R163" s="219"/>
      <c r="S163" s="219"/>
      <c r="T163" s="220"/>
      <c r="AT163" s="221" t="s">
        <v>192</v>
      </c>
      <c r="AU163" s="221" t="s">
        <v>88</v>
      </c>
      <c r="AV163" s="12" t="s">
        <v>88</v>
      </c>
      <c r="AW163" s="12" t="s">
        <v>31</v>
      </c>
      <c r="AX163" s="12" t="s">
        <v>75</v>
      </c>
      <c r="AY163" s="221" t="s">
        <v>183</v>
      </c>
    </row>
    <row r="164" spans="2:65" s="13" customFormat="1">
      <c r="B164" s="222"/>
      <c r="C164" s="223"/>
      <c r="D164" s="212" t="s">
        <v>192</v>
      </c>
      <c r="E164" s="224" t="s">
        <v>1</v>
      </c>
      <c r="F164" s="225" t="s">
        <v>205</v>
      </c>
      <c r="G164" s="223"/>
      <c r="H164" s="226">
        <v>56.05</v>
      </c>
      <c r="I164" s="227"/>
      <c r="J164" s="223"/>
      <c r="K164" s="223"/>
      <c r="L164" s="228"/>
      <c r="M164" s="229"/>
      <c r="N164" s="230"/>
      <c r="O164" s="230"/>
      <c r="P164" s="230"/>
      <c r="Q164" s="230"/>
      <c r="R164" s="230"/>
      <c r="S164" s="230"/>
      <c r="T164" s="231"/>
      <c r="AT164" s="232" t="s">
        <v>192</v>
      </c>
      <c r="AU164" s="232" t="s">
        <v>88</v>
      </c>
      <c r="AV164" s="13" t="s">
        <v>190</v>
      </c>
      <c r="AW164" s="13" t="s">
        <v>31</v>
      </c>
      <c r="AX164" s="13" t="s">
        <v>82</v>
      </c>
      <c r="AY164" s="232" t="s">
        <v>183</v>
      </c>
    </row>
    <row r="165" spans="2:65" s="11" customFormat="1" ht="22.9" customHeight="1">
      <c r="B165" s="182"/>
      <c r="C165" s="183"/>
      <c r="D165" s="184" t="s">
        <v>74</v>
      </c>
      <c r="E165" s="195" t="s">
        <v>210</v>
      </c>
      <c r="F165" s="195" t="s">
        <v>361</v>
      </c>
      <c r="G165" s="183"/>
      <c r="H165" s="183"/>
      <c r="I165" s="186"/>
      <c r="J165" s="196">
        <f>BK165</f>
        <v>0</v>
      </c>
      <c r="K165" s="183"/>
      <c r="L165" s="187"/>
      <c r="M165" s="188"/>
      <c r="N165" s="189"/>
      <c r="O165" s="189"/>
      <c r="P165" s="190">
        <f>SUM(P166:P167)</f>
        <v>0</v>
      </c>
      <c r="Q165" s="189"/>
      <c r="R165" s="190">
        <f>SUM(R166:R167)</f>
        <v>0.5317289999999999</v>
      </c>
      <c r="S165" s="189"/>
      <c r="T165" s="191">
        <f>SUM(T166:T167)</f>
        <v>0</v>
      </c>
      <c r="AR165" s="192" t="s">
        <v>82</v>
      </c>
      <c r="AT165" s="193" t="s">
        <v>74</v>
      </c>
      <c r="AU165" s="193" t="s">
        <v>82</v>
      </c>
      <c r="AY165" s="192" t="s">
        <v>183</v>
      </c>
      <c r="BK165" s="194">
        <f>SUM(BK166:BK167)</f>
        <v>0</v>
      </c>
    </row>
    <row r="166" spans="2:65" s="1" customFormat="1" ht="36" customHeight="1">
      <c r="B166" s="32"/>
      <c r="C166" s="197" t="s">
        <v>362</v>
      </c>
      <c r="D166" s="197" t="s">
        <v>185</v>
      </c>
      <c r="E166" s="198" t="s">
        <v>363</v>
      </c>
      <c r="F166" s="199" t="s">
        <v>364</v>
      </c>
      <c r="G166" s="200" t="s">
        <v>270</v>
      </c>
      <c r="H166" s="201">
        <v>36.9</v>
      </c>
      <c r="I166" s="202"/>
      <c r="J166" s="201">
        <f>ROUND(I166*H166,3)</f>
        <v>0</v>
      </c>
      <c r="K166" s="199" t="s">
        <v>189</v>
      </c>
      <c r="L166" s="36"/>
      <c r="M166" s="203" t="s">
        <v>1</v>
      </c>
      <c r="N166" s="204" t="s">
        <v>41</v>
      </c>
      <c r="O166" s="64"/>
      <c r="P166" s="205">
        <f>O166*H166</f>
        <v>0</v>
      </c>
      <c r="Q166" s="205">
        <v>1.4409999999999999E-2</v>
      </c>
      <c r="R166" s="205">
        <f>Q166*H166</f>
        <v>0.5317289999999999</v>
      </c>
      <c r="S166" s="205">
        <v>0</v>
      </c>
      <c r="T166" s="206">
        <f>S166*H166</f>
        <v>0</v>
      </c>
      <c r="AR166" s="207" t="s">
        <v>190</v>
      </c>
      <c r="AT166" s="207" t="s">
        <v>185</v>
      </c>
      <c r="AU166" s="207" t="s">
        <v>88</v>
      </c>
      <c r="AY166" s="15" t="s">
        <v>183</v>
      </c>
      <c r="BE166" s="208">
        <f>IF(N166="základná",J166,0)</f>
        <v>0</v>
      </c>
      <c r="BF166" s="208">
        <f>IF(N166="znížená",J166,0)</f>
        <v>0</v>
      </c>
      <c r="BG166" s="208">
        <f>IF(N166="zákl. prenesená",J166,0)</f>
        <v>0</v>
      </c>
      <c r="BH166" s="208">
        <f>IF(N166="zníž. prenesená",J166,0)</f>
        <v>0</v>
      </c>
      <c r="BI166" s="208">
        <f>IF(N166="nulová",J166,0)</f>
        <v>0</v>
      </c>
      <c r="BJ166" s="15" t="s">
        <v>88</v>
      </c>
      <c r="BK166" s="209">
        <f>ROUND(I166*H166,3)</f>
        <v>0</v>
      </c>
      <c r="BL166" s="15" t="s">
        <v>190</v>
      </c>
      <c r="BM166" s="207" t="s">
        <v>697</v>
      </c>
    </row>
    <row r="167" spans="2:65" s="12" customFormat="1">
      <c r="B167" s="210"/>
      <c r="C167" s="211"/>
      <c r="D167" s="212" t="s">
        <v>192</v>
      </c>
      <c r="E167" s="213" t="s">
        <v>1</v>
      </c>
      <c r="F167" s="214" t="s">
        <v>698</v>
      </c>
      <c r="G167" s="211"/>
      <c r="H167" s="215">
        <v>36.9</v>
      </c>
      <c r="I167" s="216"/>
      <c r="J167" s="211"/>
      <c r="K167" s="211"/>
      <c r="L167" s="217"/>
      <c r="M167" s="218"/>
      <c r="N167" s="219"/>
      <c r="O167" s="219"/>
      <c r="P167" s="219"/>
      <c r="Q167" s="219"/>
      <c r="R167" s="219"/>
      <c r="S167" s="219"/>
      <c r="T167" s="220"/>
      <c r="AT167" s="221" t="s">
        <v>192</v>
      </c>
      <c r="AU167" s="221" t="s">
        <v>88</v>
      </c>
      <c r="AV167" s="12" t="s">
        <v>88</v>
      </c>
      <c r="AW167" s="12" t="s">
        <v>31</v>
      </c>
      <c r="AX167" s="12" t="s">
        <v>82</v>
      </c>
      <c r="AY167" s="221" t="s">
        <v>183</v>
      </c>
    </row>
    <row r="168" spans="2:65" s="11" customFormat="1" ht="22.9" customHeight="1">
      <c r="B168" s="182"/>
      <c r="C168" s="183"/>
      <c r="D168" s="184" t="s">
        <v>74</v>
      </c>
      <c r="E168" s="195" t="s">
        <v>237</v>
      </c>
      <c r="F168" s="195" t="s">
        <v>298</v>
      </c>
      <c r="G168" s="183"/>
      <c r="H168" s="183"/>
      <c r="I168" s="186"/>
      <c r="J168" s="196">
        <f>BK168</f>
        <v>0</v>
      </c>
      <c r="K168" s="183"/>
      <c r="L168" s="187"/>
      <c r="M168" s="188"/>
      <c r="N168" s="189"/>
      <c r="O168" s="189"/>
      <c r="P168" s="190">
        <f>SUM(P169:P172)</f>
        <v>0</v>
      </c>
      <c r="Q168" s="189"/>
      <c r="R168" s="190">
        <f>SUM(R169:R172)</f>
        <v>5.7375000000000002E-2</v>
      </c>
      <c r="S168" s="189"/>
      <c r="T168" s="191">
        <f>SUM(T169:T172)</f>
        <v>20.617000000000001</v>
      </c>
      <c r="AR168" s="192" t="s">
        <v>82</v>
      </c>
      <c r="AT168" s="193" t="s">
        <v>74</v>
      </c>
      <c r="AU168" s="193" t="s">
        <v>82</v>
      </c>
      <c r="AY168" s="192" t="s">
        <v>183</v>
      </c>
      <c r="BK168" s="194">
        <f>SUM(BK169:BK172)</f>
        <v>0</v>
      </c>
    </row>
    <row r="169" spans="2:65" s="1" customFormat="1" ht="24" customHeight="1">
      <c r="B169" s="32"/>
      <c r="C169" s="197" t="s">
        <v>367</v>
      </c>
      <c r="D169" s="197" t="s">
        <v>185</v>
      </c>
      <c r="E169" s="198" t="s">
        <v>368</v>
      </c>
      <c r="F169" s="199" t="s">
        <v>369</v>
      </c>
      <c r="G169" s="200" t="s">
        <v>270</v>
      </c>
      <c r="H169" s="201">
        <v>2</v>
      </c>
      <c r="I169" s="202"/>
      <c r="J169" s="201">
        <f>ROUND(I169*H169,3)</f>
        <v>0</v>
      </c>
      <c r="K169" s="199" t="s">
        <v>189</v>
      </c>
      <c r="L169" s="36"/>
      <c r="M169" s="203" t="s">
        <v>1</v>
      </c>
      <c r="N169" s="204" t="s">
        <v>41</v>
      </c>
      <c r="O169" s="64"/>
      <c r="P169" s="205">
        <f>O169*H169</f>
        <v>0</v>
      </c>
      <c r="Q169" s="205">
        <v>0</v>
      </c>
      <c r="R169" s="205">
        <f>Q169*H169</f>
        <v>0</v>
      </c>
      <c r="S169" s="205">
        <v>6.6000000000000003E-2</v>
      </c>
      <c r="T169" s="206">
        <f>S169*H169</f>
        <v>0.13200000000000001</v>
      </c>
      <c r="AR169" s="207" t="s">
        <v>190</v>
      </c>
      <c r="AT169" s="207" t="s">
        <v>185</v>
      </c>
      <c r="AU169" s="207" t="s">
        <v>88</v>
      </c>
      <c r="AY169" s="15" t="s">
        <v>183</v>
      </c>
      <c r="BE169" s="208">
        <f>IF(N169="základná",J169,0)</f>
        <v>0</v>
      </c>
      <c r="BF169" s="208">
        <f>IF(N169="znížená",J169,0)</f>
        <v>0</v>
      </c>
      <c r="BG169" s="208">
        <f>IF(N169="zákl. prenesená",J169,0)</f>
        <v>0</v>
      </c>
      <c r="BH169" s="208">
        <f>IF(N169="zníž. prenesená",J169,0)</f>
        <v>0</v>
      </c>
      <c r="BI169" s="208">
        <f>IF(N169="nulová",J169,0)</f>
        <v>0</v>
      </c>
      <c r="BJ169" s="15" t="s">
        <v>88</v>
      </c>
      <c r="BK169" s="209">
        <f>ROUND(I169*H169,3)</f>
        <v>0</v>
      </c>
      <c r="BL169" s="15" t="s">
        <v>190</v>
      </c>
      <c r="BM169" s="207" t="s">
        <v>699</v>
      </c>
    </row>
    <row r="170" spans="2:65" s="12" customFormat="1" ht="22.5">
      <c r="B170" s="210"/>
      <c r="C170" s="211"/>
      <c r="D170" s="212" t="s">
        <v>192</v>
      </c>
      <c r="E170" s="213" t="s">
        <v>1</v>
      </c>
      <c r="F170" s="214" t="s">
        <v>700</v>
      </c>
      <c r="G170" s="211"/>
      <c r="H170" s="215">
        <v>2</v>
      </c>
      <c r="I170" s="216"/>
      <c r="J170" s="211"/>
      <c r="K170" s="211"/>
      <c r="L170" s="217"/>
      <c r="M170" s="218"/>
      <c r="N170" s="219"/>
      <c r="O170" s="219"/>
      <c r="P170" s="219"/>
      <c r="Q170" s="219"/>
      <c r="R170" s="219"/>
      <c r="S170" s="219"/>
      <c r="T170" s="220"/>
      <c r="AT170" s="221" t="s">
        <v>192</v>
      </c>
      <c r="AU170" s="221" t="s">
        <v>88</v>
      </c>
      <c r="AV170" s="12" t="s">
        <v>88</v>
      </c>
      <c r="AW170" s="12" t="s">
        <v>31</v>
      </c>
      <c r="AX170" s="12" t="s">
        <v>82</v>
      </c>
      <c r="AY170" s="221" t="s">
        <v>183</v>
      </c>
    </row>
    <row r="171" spans="2:65" s="1" customFormat="1" ht="36" customHeight="1">
      <c r="B171" s="32"/>
      <c r="C171" s="197" t="s">
        <v>372</v>
      </c>
      <c r="D171" s="197" t="s">
        <v>185</v>
      </c>
      <c r="E171" s="198" t="s">
        <v>373</v>
      </c>
      <c r="F171" s="199" t="s">
        <v>374</v>
      </c>
      <c r="G171" s="200" t="s">
        <v>188</v>
      </c>
      <c r="H171" s="201">
        <v>8.5</v>
      </c>
      <c r="I171" s="202"/>
      <c r="J171" s="201">
        <f>ROUND(I171*H171,3)</f>
        <v>0</v>
      </c>
      <c r="K171" s="199" t="s">
        <v>189</v>
      </c>
      <c r="L171" s="36"/>
      <c r="M171" s="203" t="s">
        <v>1</v>
      </c>
      <c r="N171" s="204" t="s">
        <v>41</v>
      </c>
      <c r="O171" s="64"/>
      <c r="P171" s="205">
        <f>O171*H171</f>
        <v>0</v>
      </c>
      <c r="Q171" s="205">
        <v>6.7499999999999999E-3</v>
      </c>
      <c r="R171" s="205">
        <f>Q171*H171</f>
        <v>5.7375000000000002E-2</v>
      </c>
      <c r="S171" s="205">
        <v>2.41</v>
      </c>
      <c r="T171" s="206">
        <f>S171*H171</f>
        <v>20.484999999999999</v>
      </c>
      <c r="AR171" s="207" t="s">
        <v>190</v>
      </c>
      <c r="AT171" s="207" t="s">
        <v>185</v>
      </c>
      <c r="AU171" s="207" t="s">
        <v>88</v>
      </c>
      <c r="AY171" s="15" t="s">
        <v>183</v>
      </c>
      <c r="BE171" s="208">
        <f>IF(N171="základná",J171,0)</f>
        <v>0</v>
      </c>
      <c r="BF171" s="208">
        <f>IF(N171="znížená",J171,0)</f>
        <v>0</v>
      </c>
      <c r="BG171" s="208">
        <f>IF(N171="zákl. prenesená",J171,0)</f>
        <v>0</v>
      </c>
      <c r="BH171" s="208">
        <f>IF(N171="zníž. prenesená",J171,0)</f>
        <v>0</v>
      </c>
      <c r="BI171" s="208">
        <f>IF(N171="nulová",J171,0)</f>
        <v>0</v>
      </c>
      <c r="BJ171" s="15" t="s">
        <v>88</v>
      </c>
      <c r="BK171" s="209">
        <f>ROUND(I171*H171,3)</f>
        <v>0</v>
      </c>
      <c r="BL171" s="15" t="s">
        <v>190</v>
      </c>
      <c r="BM171" s="207" t="s">
        <v>701</v>
      </c>
    </row>
    <row r="172" spans="2:65" s="12" customFormat="1">
      <c r="B172" s="210"/>
      <c r="C172" s="211"/>
      <c r="D172" s="212" t="s">
        <v>192</v>
      </c>
      <c r="E172" s="213" t="s">
        <v>1</v>
      </c>
      <c r="F172" s="214" t="s">
        <v>702</v>
      </c>
      <c r="G172" s="211"/>
      <c r="H172" s="215">
        <v>8.5</v>
      </c>
      <c r="I172" s="216"/>
      <c r="J172" s="211"/>
      <c r="K172" s="211"/>
      <c r="L172" s="217"/>
      <c r="M172" s="218"/>
      <c r="N172" s="219"/>
      <c r="O172" s="219"/>
      <c r="P172" s="219"/>
      <c r="Q172" s="219"/>
      <c r="R172" s="219"/>
      <c r="S172" s="219"/>
      <c r="T172" s="220"/>
      <c r="AT172" s="221" t="s">
        <v>192</v>
      </c>
      <c r="AU172" s="221" t="s">
        <v>88</v>
      </c>
      <c r="AV172" s="12" t="s">
        <v>88</v>
      </c>
      <c r="AW172" s="12" t="s">
        <v>31</v>
      </c>
      <c r="AX172" s="12" t="s">
        <v>82</v>
      </c>
      <c r="AY172" s="221" t="s">
        <v>183</v>
      </c>
    </row>
    <row r="173" spans="2:65" s="11" customFormat="1" ht="22.9" customHeight="1">
      <c r="B173" s="182"/>
      <c r="C173" s="183"/>
      <c r="D173" s="184" t="s">
        <v>74</v>
      </c>
      <c r="E173" s="195" t="s">
        <v>377</v>
      </c>
      <c r="F173" s="195" t="s">
        <v>378</v>
      </c>
      <c r="G173" s="183"/>
      <c r="H173" s="183"/>
      <c r="I173" s="186"/>
      <c r="J173" s="196">
        <f>BK173</f>
        <v>0</v>
      </c>
      <c r="K173" s="183"/>
      <c r="L173" s="187"/>
      <c r="M173" s="188"/>
      <c r="N173" s="189"/>
      <c r="O173" s="189"/>
      <c r="P173" s="190">
        <f>P174</f>
        <v>0</v>
      </c>
      <c r="Q173" s="189"/>
      <c r="R173" s="190">
        <f>R174</f>
        <v>0</v>
      </c>
      <c r="S173" s="189"/>
      <c r="T173" s="191">
        <f>T174</f>
        <v>0</v>
      </c>
      <c r="AR173" s="192" t="s">
        <v>82</v>
      </c>
      <c r="AT173" s="193" t="s">
        <v>74</v>
      </c>
      <c r="AU173" s="193" t="s">
        <v>82</v>
      </c>
      <c r="AY173" s="192" t="s">
        <v>183</v>
      </c>
      <c r="BK173" s="194">
        <f>BK174</f>
        <v>0</v>
      </c>
    </row>
    <row r="174" spans="2:65" s="1" customFormat="1" ht="36" customHeight="1">
      <c r="B174" s="32"/>
      <c r="C174" s="197" t="s">
        <v>379</v>
      </c>
      <c r="D174" s="197" t="s">
        <v>185</v>
      </c>
      <c r="E174" s="198" t="s">
        <v>380</v>
      </c>
      <c r="F174" s="199" t="s">
        <v>381</v>
      </c>
      <c r="G174" s="200" t="s">
        <v>209</v>
      </c>
      <c r="H174" s="201">
        <v>90.899000000000001</v>
      </c>
      <c r="I174" s="202"/>
      <c r="J174" s="201">
        <f>ROUND(I174*H174,3)</f>
        <v>0</v>
      </c>
      <c r="K174" s="199" t="s">
        <v>189</v>
      </c>
      <c r="L174" s="36"/>
      <c r="M174" s="203" t="s">
        <v>1</v>
      </c>
      <c r="N174" s="204" t="s">
        <v>41</v>
      </c>
      <c r="O174" s="64"/>
      <c r="P174" s="205">
        <f>O174*H174</f>
        <v>0</v>
      </c>
      <c r="Q174" s="205">
        <v>0</v>
      </c>
      <c r="R174" s="205">
        <f>Q174*H174</f>
        <v>0</v>
      </c>
      <c r="S174" s="205">
        <v>0</v>
      </c>
      <c r="T174" s="206">
        <f>S174*H174</f>
        <v>0</v>
      </c>
      <c r="AR174" s="207" t="s">
        <v>190</v>
      </c>
      <c r="AT174" s="207" t="s">
        <v>185</v>
      </c>
      <c r="AU174" s="207" t="s">
        <v>88</v>
      </c>
      <c r="AY174" s="15" t="s">
        <v>183</v>
      </c>
      <c r="BE174" s="208">
        <f>IF(N174="základná",J174,0)</f>
        <v>0</v>
      </c>
      <c r="BF174" s="208">
        <f>IF(N174="znížená",J174,0)</f>
        <v>0</v>
      </c>
      <c r="BG174" s="208">
        <f>IF(N174="zákl. prenesená",J174,0)</f>
        <v>0</v>
      </c>
      <c r="BH174" s="208">
        <f>IF(N174="zníž. prenesená",J174,0)</f>
        <v>0</v>
      </c>
      <c r="BI174" s="208">
        <f>IF(N174="nulová",J174,0)</f>
        <v>0</v>
      </c>
      <c r="BJ174" s="15" t="s">
        <v>88</v>
      </c>
      <c r="BK174" s="209">
        <f>ROUND(I174*H174,3)</f>
        <v>0</v>
      </c>
      <c r="BL174" s="15" t="s">
        <v>190</v>
      </c>
      <c r="BM174" s="207" t="s">
        <v>703</v>
      </c>
    </row>
    <row r="175" spans="2:65" s="1" customFormat="1" ht="49.9" customHeight="1">
      <c r="B175" s="32"/>
      <c r="C175" s="33"/>
      <c r="D175" s="33"/>
      <c r="E175" s="185" t="s">
        <v>262</v>
      </c>
      <c r="F175" s="185" t="s">
        <v>263</v>
      </c>
      <c r="G175" s="33"/>
      <c r="H175" s="33"/>
      <c r="I175" s="115"/>
      <c r="J175" s="170">
        <f>BK175</f>
        <v>0</v>
      </c>
      <c r="K175" s="33"/>
      <c r="L175" s="36"/>
      <c r="M175" s="242"/>
      <c r="N175" s="64"/>
      <c r="O175" s="64"/>
      <c r="P175" s="64"/>
      <c r="Q175" s="64"/>
      <c r="R175" s="64"/>
      <c r="S175" s="64"/>
      <c r="T175" s="65"/>
      <c r="AT175" s="15" t="s">
        <v>74</v>
      </c>
      <c r="AU175" s="15" t="s">
        <v>75</v>
      </c>
      <c r="AY175" s="15" t="s">
        <v>264</v>
      </c>
      <c r="BK175" s="209">
        <f>SUM(BK176:BK178)</f>
        <v>0</v>
      </c>
    </row>
    <row r="176" spans="2:65" s="1" customFormat="1" ht="16.350000000000001" customHeight="1">
      <c r="B176" s="32"/>
      <c r="C176" s="243" t="s">
        <v>1</v>
      </c>
      <c r="D176" s="243" t="s">
        <v>185</v>
      </c>
      <c r="E176" s="244" t="s">
        <v>1</v>
      </c>
      <c r="F176" s="245" t="s">
        <v>1</v>
      </c>
      <c r="G176" s="246" t="s">
        <v>1</v>
      </c>
      <c r="H176" s="247"/>
      <c r="I176" s="247"/>
      <c r="J176" s="248">
        <f>BK176</f>
        <v>0</v>
      </c>
      <c r="K176" s="249"/>
      <c r="L176" s="36"/>
      <c r="M176" s="250" t="s">
        <v>1</v>
      </c>
      <c r="N176" s="251" t="s">
        <v>41</v>
      </c>
      <c r="O176" s="64"/>
      <c r="P176" s="64"/>
      <c r="Q176" s="64"/>
      <c r="R176" s="64"/>
      <c r="S176" s="64"/>
      <c r="T176" s="65"/>
      <c r="AT176" s="15" t="s">
        <v>264</v>
      </c>
      <c r="AU176" s="15" t="s">
        <v>82</v>
      </c>
      <c r="AY176" s="15" t="s">
        <v>264</v>
      </c>
      <c r="BE176" s="208">
        <f>IF(N176="základná",J176,0)</f>
        <v>0</v>
      </c>
      <c r="BF176" s="208">
        <f>IF(N176="znížená",J176,0)</f>
        <v>0</v>
      </c>
      <c r="BG176" s="208">
        <f>IF(N176="zákl. prenesená",J176,0)</f>
        <v>0</v>
      </c>
      <c r="BH176" s="208">
        <f>IF(N176="zníž. prenesená",J176,0)</f>
        <v>0</v>
      </c>
      <c r="BI176" s="208">
        <f>IF(N176="nulová",J176,0)</f>
        <v>0</v>
      </c>
      <c r="BJ176" s="15" t="s">
        <v>88</v>
      </c>
      <c r="BK176" s="209">
        <f>I176*H176</f>
        <v>0</v>
      </c>
    </row>
    <row r="177" spans="2:63" s="1" customFormat="1" ht="16.350000000000001" customHeight="1">
      <c r="B177" s="32"/>
      <c r="C177" s="243" t="s">
        <v>1</v>
      </c>
      <c r="D177" s="243" t="s">
        <v>185</v>
      </c>
      <c r="E177" s="244" t="s">
        <v>1</v>
      </c>
      <c r="F177" s="245" t="s">
        <v>1</v>
      </c>
      <c r="G177" s="246" t="s">
        <v>1</v>
      </c>
      <c r="H177" s="247"/>
      <c r="I177" s="247"/>
      <c r="J177" s="248">
        <f>BK177</f>
        <v>0</v>
      </c>
      <c r="K177" s="249"/>
      <c r="L177" s="36"/>
      <c r="M177" s="250" t="s">
        <v>1</v>
      </c>
      <c r="N177" s="251" t="s">
        <v>41</v>
      </c>
      <c r="O177" s="64"/>
      <c r="P177" s="64"/>
      <c r="Q177" s="64"/>
      <c r="R177" s="64"/>
      <c r="S177" s="64"/>
      <c r="T177" s="65"/>
      <c r="AT177" s="15" t="s">
        <v>264</v>
      </c>
      <c r="AU177" s="15" t="s">
        <v>82</v>
      </c>
      <c r="AY177" s="15" t="s">
        <v>264</v>
      </c>
      <c r="BE177" s="208">
        <f>IF(N177="základná",J177,0)</f>
        <v>0</v>
      </c>
      <c r="BF177" s="208">
        <f>IF(N177="znížená",J177,0)</f>
        <v>0</v>
      </c>
      <c r="BG177" s="208">
        <f>IF(N177="zákl. prenesená",J177,0)</f>
        <v>0</v>
      </c>
      <c r="BH177" s="208">
        <f>IF(N177="zníž. prenesená",J177,0)</f>
        <v>0</v>
      </c>
      <c r="BI177" s="208">
        <f>IF(N177="nulová",J177,0)</f>
        <v>0</v>
      </c>
      <c r="BJ177" s="15" t="s">
        <v>88</v>
      </c>
      <c r="BK177" s="209">
        <f>I177*H177</f>
        <v>0</v>
      </c>
    </row>
    <row r="178" spans="2:63" s="1" customFormat="1" ht="16.350000000000001" customHeight="1">
      <c r="B178" s="32"/>
      <c r="C178" s="243" t="s">
        <v>1</v>
      </c>
      <c r="D178" s="243" t="s">
        <v>185</v>
      </c>
      <c r="E178" s="244" t="s">
        <v>1</v>
      </c>
      <c r="F178" s="245" t="s">
        <v>1</v>
      </c>
      <c r="G178" s="246" t="s">
        <v>1</v>
      </c>
      <c r="H178" s="247"/>
      <c r="I178" s="247"/>
      <c r="J178" s="248">
        <f>BK178</f>
        <v>0</v>
      </c>
      <c r="K178" s="249"/>
      <c r="L178" s="36"/>
      <c r="M178" s="250" t="s">
        <v>1</v>
      </c>
      <c r="N178" s="251" t="s">
        <v>41</v>
      </c>
      <c r="O178" s="252"/>
      <c r="P178" s="252"/>
      <c r="Q178" s="252"/>
      <c r="R178" s="252"/>
      <c r="S178" s="252"/>
      <c r="T178" s="253"/>
      <c r="AT178" s="15" t="s">
        <v>264</v>
      </c>
      <c r="AU178" s="15" t="s">
        <v>82</v>
      </c>
      <c r="AY178" s="15" t="s">
        <v>264</v>
      </c>
      <c r="BE178" s="208">
        <f>IF(N178="základná",J178,0)</f>
        <v>0</v>
      </c>
      <c r="BF178" s="208">
        <f>IF(N178="znížená",J178,0)</f>
        <v>0</v>
      </c>
      <c r="BG178" s="208">
        <f>IF(N178="zákl. prenesená",J178,0)</f>
        <v>0</v>
      </c>
      <c r="BH178" s="208">
        <f>IF(N178="zníž. prenesená",J178,0)</f>
        <v>0</v>
      </c>
      <c r="BI178" s="208">
        <f>IF(N178="nulová",J178,0)</f>
        <v>0</v>
      </c>
      <c r="BJ178" s="15" t="s">
        <v>88</v>
      </c>
      <c r="BK178" s="209">
        <f>I178*H178</f>
        <v>0</v>
      </c>
    </row>
    <row r="179" spans="2:63" s="1" customFormat="1" ht="6.95" customHeight="1">
      <c r="B179" s="47"/>
      <c r="C179" s="48"/>
      <c r="D179" s="48"/>
      <c r="E179" s="48"/>
      <c r="F179" s="48"/>
      <c r="G179" s="48"/>
      <c r="H179" s="48"/>
      <c r="I179" s="146"/>
      <c r="J179" s="48"/>
      <c r="K179" s="48"/>
      <c r="L179" s="36"/>
    </row>
  </sheetData>
  <sheetProtection algorithmName="SHA-512" hashValue="dZ4bin7NxLdeMi5348JTLFlrzUfBkJi1TA5HXX0N6jp5obqW7J0h4GtKMNVvPgvSTP/3LCkxuOgkNVydDIOUCw==" saltValue="bQs2pZ0XlS0S7etiGiD6NRA33lsTG51VG2ZF85re9y7Yp4uTPBub2+N//lazd1iuOVvIDxfYkYeXNspEMjrhJw==" spinCount="100000" sheet="1" objects="1" scenarios="1" formatColumns="0" formatRows="0" autoFilter="0"/>
  <autoFilter ref="C127:K178"/>
  <mergeCells count="12">
    <mergeCell ref="E120:H120"/>
    <mergeCell ref="L2:V2"/>
    <mergeCell ref="E85:H85"/>
    <mergeCell ref="E87:H87"/>
    <mergeCell ref="E89:H89"/>
    <mergeCell ref="E116:H116"/>
    <mergeCell ref="E118:H118"/>
    <mergeCell ref="E7:H7"/>
    <mergeCell ref="E9:H9"/>
    <mergeCell ref="E11:H11"/>
    <mergeCell ref="E20:H20"/>
    <mergeCell ref="E29:H29"/>
  </mergeCells>
  <dataValidations count="2">
    <dataValidation type="list" allowBlank="1" showInputMessage="1" showErrorMessage="1" error="Povolené sú hodnoty K, M." sqref="D176:D179">
      <formula1>"K, M"</formula1>
    </dataValidation>
    <dataValidation type="list" allowBlank="1" showInputMessage="1" showErrorMessage="1" error="Povolené sú hodnoty základná, znížená, nulová." sqref="N176:N179">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145</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704</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ROUND(J125,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ROUND((ROUND((SUM(BE125:BE145)),  2) + SUM(BE147:BE149)), 2)</f>
        <v>0</v>
      </c>
      <c r="I35" s="127">
        <v>0.2</v>
      </c>
      <c r="J35" s="126">
        <f>ROUND((ROUND(((SUM(BE125:BE145))*I35),  2) + (SUM(BE147:BE149)*I35)), 2)</f>
        <v>0</v>
      </c>
      <c r="L35" s="36"/>
    </row>
    <row r="36" spans="2:12" s="1" customFormat="1" ht="14.45" customHeight="1">
      <c r="B36" s="36"/>
      <c r="E36" s="114" t="s">
        <v>41</v>
      </c>
      <c r="F36" s="126">
        <f>ROUND((ROUND((SUM(BF125:BF145)),  2) + SUM(BF147:BF149)), 2)</f>
        <v>0</v>
      </c>
      <c r="I36" s="127">
        <v>0.2</v>
      </c>
      <c r="J36" s="126">
        <f>ROUND((ROUND(((SUM(BF125:BF145))*I36),  2) + (SUM(BF147:BF149)*I36)), 2)</f>
        <v>0</v>
      </c>
      <c r="L36" s="36"/>
    </row>
    <row r="37" spans="2:12" s="1" customFormat="1" ht="14.45" hidden="1" customHeight="1">
      <c r="B37" s="36"/>
      <c r="E37" s="114" t="s">
        <v>42</v>
      </c>
      <c r="F37" s="126">
        <f>ROUND((ROUND((SUM(BG125:BG145)),  2) + SUM(BG147:BG149)), 2)</f>
        <v>0</v>
      </c>
      <c r="I37" s="127">
        <v>0.2</v>
      </c>
      <c r="J37" s="126">
        <f>0</f>
        <v>0</v>
      </c>
      <c r="L37" s="36"/>
    </row>
    <row r="38" spans="2:12" s="1" customFormat="1" ht="14.45" hidden="1" customHeight="1">
      <c r="B38" s="36"/>
      <c r="E38" s="114" t="s">
        <v>43</v>
      </c>
      <c r="F38" s="126">
        <f>ROUND((ROUND((SUM(BH125:BH145)),  2) + SUM(BH147:BH149)), 2)</f>
        <v>0</v>
      </c>
      <c r="I38" s="127">
        <v>0.2</v>
      </c>
      <c r="J38" s="126">
        <f>0</f>
        <v>0</v>
      </c>
      <c r="L38" s="36"/>
    </row>
    <row r="39" spans="2:12" s="1" customFormat="1" ht="14.45" hidden="1" customHeight="1">
      <c r="B39" s="36"/>
      <c r="E39" s="114" t="s">
        <v>44</v>
      </c>
      <c r="F39" s="126">
        <f>ROUND((ROUND((SUM(BI125:BI145)),  2) + SUM(BI147:BI149)),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2019-05.3.4 - Rybník č. 3 Schodisko</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J125</f>
        <v>0</v>
      </c>
      <c r="K98" s="33"/>
      <c r="L98" s="36"/>
      <c r="AU98" s="15" t="s">
        <v>164</v>
      </c>
    </row>
    <row r="99" spans="2:47" s="8" customFormat="1" ht="24.95" customHeight="1">
      <c r="B99" s="155"/>
      <c r="C99" s="156"/>
      <c r="D99" s="157" t="s">
        <v>165</v>
      </c>
      <c r="E99" s="158"/>
      <c r="F99" s="158"/>
      <c r="G99" s="158"/>
      <c r="H99" s="158"/>
      <c r="I99" s="159"/>
      <c r="J99" s="160">
        <f>J126</f>
        <v>0</v>
      </c>
      <c r="K99" s="156"/>
      <c r="L99" s="161"/>
    </row>
    <row r="100" spans="2:47" s="9" customFormat="1" ht="19.899999999999999" customHeight="1">
      <c r="B100" s="162"/>
      <c r="C100" s="97"/>
      <c r="D100" s="163" t="s">
        <v>304</v>
      </c>
      <c r="E100" s="164"/>
      <c r="F100" s="164"/>
      <c r="G100" s="164"/>
      <c r="H100" s="164"/>
      <c r="I100" s="165"/>
      <c r="J100" s="166">
        <f>J127</f>
        <v>0</v>
      </c>
      <c r="K100" s="97"/>
      <c r="L100" s="167"/>
    </row>
    <row r="101" spans="2:47" s="9" customFormat="1" ht="19.899999999999999" customHeight="1">
      <c r="B101" s="162"/>
      <c r="C101" s="97"/>
      <c r="D101" s="163" t="s">
        <v>305</v>
      </c>
      <c r="E101" s="164"/>
      <c r="F101" s="164"/>
      <c r="G101" s="164"/>
      <c r="H101" s="164"/>
      <c r="I101" s="165"/>
      <c r="J101" s="166">
        <f>J130</f>
        <v>0</v>
      </c>
      <c r="K101" s="97"/>
      <c r="L101" s="167"/>
    </row>
    <row r="102" spans="2:47" s="9" customFormat="1" ht="19.899999999999999" customHeight="1">
      <c r="B102" s="162"/>
      <c r="C102" s="97"/>
      <c r="D102" s="163" t="s">
        <v>267</v>
      </c>
      <c r="E102" s="164"/>
      <c r="F102" s="164"/>
      <c r="G102" s="164"/>
      <c r="H102" s="164"/>
      <c r="I102" s="165"/>
      <c r="J102" s="166">
        <f>J143</f>
        <v>0</v>
      </c>
      <c r="K102" s="97"/>
      <c r="L102" s="167"/>
    </row>
    <row r="103" spans="2:47" s="8" customFormat="1" ht="21.75" customHeight="1">
      <c r="B103" s="155"/>
      <c r="C103" s="156"/>
      <c r="D103" s="168" t="s">
        <v>168</v>
      </c>
      <c r="E103" s="156"/>
      <c r="F103" s="156"/>
      <c r="G103" s="156"/>
      <c r="H103" s="156"/>
      <c r="I103" s="169"/>
      <c r="J103" s="170">
        <f>J146</f>
        <v>0</v>
      </c>
      <c r="K103" s="156"/>
      <c r="L103" s="161"/>
    </row>
    <row r="104" spans="2:47" s="1" customFormat="1" ht="21.75" customHeight="1">
      <c r="B104" s="32"/>
      <c r="C104" s="33"/>
      <c r="D104" s="33"/>
      <c r="E104" s="33"/>
      <c r="F104" s="33"/>
      <c r="G104" s="33"/>
      <c r="H104" s="33"/>
      <c r="I104" s="115"/>
      <c r="J104" s="33"/>
      <c r="K104" s="33"/>
      <c r="L104" s="36"/>
    </row>
    <row r="105" spans="2:47" s="1" customFormat="1" ht="6.95" customHeight="1">
      <c r="B105" s="47"/>
      <c r="C105" s="48"/>
      <c r="D105" s="48"/>
      <c r="E105" s="48"/>
      <c r="F105" s="48"/>
      <c r="G105" s="48"/>
      <c r="H105" s="48"/>
      <c r="I105" s="146"/>
      <c r="J105" s="48"/>
      <c r="K105" s="48"/>
      <c r="L105" s="36"/>
    </row>
    <row r="109" spans="2:47" s="1" customFormat="1" ht="6.95" customHeight="1">
      <c r="B109" s="49"/>
      <c r="C109" s="50"/>
      <c r="D109" s="50"/>
      <c r="E109" s="50"/>
      <c r="F109" s="50"/>
      <c r="G109" s="50"/>
      <c r="H109" s="50"/>
      <c r="I109" s="149"/>
      <c r="J109" s="50"/>
      <c r="K109" s="50"/>
      <c r="L109" s="36"/>
    </row>
    <row r="110" spans="2:47" s="1" customFormat="1" ht="24.95" customHeight="1">
      <c r="B110" s="32"/>
      <c r="C110" s="21" t="s">
        <v>169</v>
      </c>
      <c r="D110" s="33"/>
      <c r="E110" s="33"/>
      <c r="F110" s="33"/>
      <c r="G110" s="33"/>
      <c r="H110" s="33"/>
      <c r="I110" s="115"/>
      <c r="J110" s="33"/>
      <c r="K110" s="33"/>
      <c r="L110" s="36"/>
    </row>
    <row r="111" spans="2:47" s="1" customFormat="1" ht="6.95" customHeight="1">
      <c r="B111" s="32"/>
      <c r="C111" s="33"/>
      <c r="D111" s="33"/>
      <c r="E111" s="33"/>
      <c r="F111" s="33"/>
      <c r="G111" s="33"/>
      <c r="H111" s="33"/>
      <c r="I111" s="115"/>
      <c r="J111" s="33"/>
      <c r="K111" s="33"/>
      <c r="L111" s="36"/>
    </row>
    <row r="112" spans="2:47" s="1" customFormat="1" ht="12" customHeight="1">
      <c r="B112" s="32"/>
      <c r="C112" s="27" t="s">
        <v>14</v>
      </c>
      <c r="D112" s="33"/>
      <c r="E112" s="33"/>
      <c r="F112" s="33"/>
      <c r="G112" s="33"/>
      <c r="H112" s="33"/>
      <c r="I112" s="115"/>
      <c r="J112" s="33"/>
      <c r="K112" s="33"/>
      <c r="L112" s="36"/>
    </row>
    <row r="113" spans="2:65" s="1" customFormat="1" ht="16.5" customHeight="1">
      <c r="B113" s="32"/>
      <c r="C113" s="33"/>
      <c r="D113" s="33"/>
      <c r="E113" s="300" t="str">
        <f>E7</f>
        <v>Rybníky Prejta - Oprava tesnania hrádze</v>
      </c>
      <c r="F113" s="301"/>
      <c r="G113" s="301"/>
      <c r="H113" s="301"/>
      <c r="I113" s="115"/>
      <c r="J113" s="33"/>
      <c r="K113" s="33"/>
      <c r="L113" s="36"/>
    </row>
    <row r="114" spans="2:65" ht="12" customHeight="1">
      <c r="B114" s="19"/>
      <c r="C114" s="27" t="s">
        <v>156</v>
      </c>
      <c r="D114" s="20"/>
      <c r="E114" s="20"/>
      <c r="F114" s="20"/>
      <c r="G114" s="20"/>
      <c r="H114" s="20"/>
      <c r="J114" s="20"/>
      <c r="K114" s="20"/>
      <c r="L114" s="18"/>
    </row>
    <row r="115" spans="2:65" s="1" customFormat="1" ht="16.5" customHeight="1">
      <c r="B115" s="32"/>
      <c r="C115" s="33"/>
      <c r="D115" s="33"/>
      <c r="E115" s="300" t="s">
        <v>623</v>
      </c>
      <c r="F115" s="299"/>
      <c r="G115" s="299"/>
      <c r="H115" s="299"/>
      <c r="I115" s="115"/>
      <c r="J115" s="33"/>
      <c r="K115" s="33"/>
      <c r="L115" s="36"/>
    </row>
    <row r="116" spans="2:65" s="1" customFormat="1" ht="12" customHeight="1">
      <c r="B116" s="32"/>
      <c r="C116" s="27" t="s">
        <v>158</v>
      </c>
      <c r="D116" s="33"/>
      <c r="E116" s="33"/>
      <c r="F116" s="33"/>
      <c r="G116" s="33"/>
      <c r="H116" s="33"/>
      <c r="I116" s="115"/>
      <c r="J116" s="33"/>
      <c r="K116" s="33"/>
      <c r="L116" s="36"/>
    </row>
    <row r="117" spans="2:65" s="1" customFormat="1" ht="16.5" customHeight="1">
      <c r="B117" s="32"/>
      <c r="C117" s="33"/>
      <c r="D117" s="33"/>
      <c r="E117" s="281" t="str">
        <f>E11</f>
        <v>2019-05.3.4 - Rybník č. 3 Schodisko</v>
      </c>
      <c r="F117" s="299"/>
      <c r="G117" s="299"/>
      <c r="H117" s="299"/>
      <c r="I117" s="115"/>
      <c r="J117" s="33"/>
      <c r="K117" s="33"/>
      <c r="L117" s="36"/>
    </row>
    <row r="118" spans="2:65" s="1" customFormat="1" ht="6.95" customHeight="1">
      <c r="B118" s="32"/>
      <c r="C118" s="33"/>
      <c r="D118" s="33"/>
      <c r="E118" s="33"/>
      <c r="F118" s="33"/>
      <c r="G118" s="33"/>
      <c r="H118" s="33"/>
      <c r="I118" s="115"/>
      <c r="J118" s="33"/>
      <c r="K118" s="33"/>
      <c r="L118" s="36"/>
    </row>
    <row r="119" spans="2:65" s="1" customFormat="1" ht="12" customHeight="1">
      <c r="B119" s="32"/>
      <c r="C119" s="27" t="s">
        <v>18</v>
      </c>
      <c r="D119" s="33"/>
      <c r="E119" s="33"/>
      <c r="F119" s="25" t="str">
        <f>F14</f>
        <v>Prejta</v>
      </c>
      <c r="G119" s="33"/>
      <c r="H119" s="33"/>
      <c r="I119" s="116" t="s">
        <v>20</v>
      </c>
      <c r="J119" s="59" t="str">
        <f>IF(J14="","",J14)</f>
        <v>11. 6. 2019</v>
      </c>
      <c r="K119" s="33"/>
      <c r="L119" s="36"/>
    </row>
    <row r="120" spans="2:65" s="1" customFormat="1" ht="6.95" customHeight="1">
      <c r="B120" s="32"/>
      <c r="C120" s="33"/>
      <c r="D120" s="33"/>
      <c r="E120" s="33"/>
      <c r="F120" s="33"/>
      <c r="G120" s="33"/>
      <c r="H120" s="33"/>
      <c r="I120" s="115"/>
      <c r="J120" s="33"/>
      <c r="K120" s="33"/>
      <c r="L120" s="36"/>
    </row>
    <row r="121" spans="2:65" s="1" customFormat="1" ht="27.95" customHeight="1">
      <c r="B121" s="32"/>
      <c r="C121" s="27" t="s">
        <v>22</v>
      </c>
      <c r="D121" s="33"/>
      <c r="E121" s="33"/>
      <c r="F121" s="25" t="str">
        <f>E17</f>
        <v>SRZ, MsO Dubnica nad Váhom</v>
      </c>
      <c r="G121" s="33"/>
      <c r="H121" s="33"/>
      <c r="I121" s="116" t="s">
        <v>28</v>
      </c>
      <c r="J121" s="30" t="str">
        <f>E23</f>
        <v>Hydroconsulting s.r.o.</v>
      </c>
      <c r="K121" s="33"/>
      <c r="L121" s="36"/>
    </row>
    <row r="122" spans="2:65" s="1" customFormat="1" ht="27.95" customHeight="1">
      <c r="B122" s="32"/>
      <c r="C122" s="27" t="s">
        <v>26</v>
      </c>
      <c r="D122" s="33"/>
      <c r="E122" s="33"/>
      <c r="F122" s="25" t="str">
        <f>IF(E20="","",E20)</f>
        <v>Vyplň údaj</v>
      </c>
      <c r="G122" s="33"/>
      <c r="H122" s="33"/>
      <c r="I122" s="116" t="s">
        <v>33</v>
      </c>
      <c r="J122" s="30" t="str">
        <f>E26</f>
        <v>Hydroconsulting s.r.o.</v>
      </c>
      <c r="K122" s="33"/>
      <c r="L122" s="36"/>
    </row>
    <row r="123" spans="2:65" s="1" customFormat="1" ht="10.35" customHeight="1">
      <c r="B123" s="32"/>
      <c r="C123" s="33"/>
      <c r="D123" s="33"/>
      <c r="E123" s="33"/>
      <c r="F123" s="33"/>
      <c r="G123" s="33"/>
      <c r="H123" s="33"/>
      <c r="I123" s="115"/>
      <c r="J123" s="33"/>
      <c r="K123" s="33"/>
      <c r="L123" s="36"/>
    </row>
    <row r="124" spans="2:65" s="10" customFormat="1" ht="29.25" customHeight="1">
      <c r="B124" s="171"/>
      <c r="C124" s="172" t="s">
        <v>170</v>
      </c>
      <c r="D124" s="173" t="s">
        <v>60</v>
      </c>
      <c r="E124" s="173" t="s">
        <v>56</v>
      </c>
      <c r="F124" s="173" t="s">
        <v>57</v>
      </c>
      <c r="G124" s="173" t="s">
        <v>171</v>
      </c>
      <c r="H124" s="173" t="s">
        <v>172</v>
      </c>
      <c r="I124" s="174" t="s">
        <v>173</v>
      </c>
      <c r="J124" s="175" t="s">
        <v>162</v>
      </c>
      <c r="K124" s="176" t="s">
        <v>174</v>
      </c>
      <c r="L124" s="177"/>
      <c r="M124" s="68" t="s">
        <v>1</v>
      </c>
      <c r="N124" s="69" t="s">
        <v>39</v>
      </c>
      <c r="O124" s="69" t="s">
        <v>175</v>
      </c>
      <c r="P124" s="69" t="s">
        <v>176</v>
      </c>
      <c r="Q124" s="69" t="s">
        <v>177</v>
      </c>
      <c r="R124" s="69" t="s">
        <v>178</v>
      </c>
      <c r="S124" s="69" t="s">
        <v>179</v>
      </c>
      <c r="T124" s="70" t="s">
        <v>180</v>
      </c>
    </row>
    <row r="125" spans="2:65" s="1" customFormat="1" ht="22.9" customHeight="1">
      <c r="B125" s="32"/>
      <c r="C125" s="75" t="s">
        <v>163</v>
      </c>
      <c r="D125" s="33"/>
      <c r="E125" s="33"/>
      <c r="F125" s="33"/>
      <c r="G125" s="33"/>
      <c r="H125" s="33"/>
      <c r="I125" s="115"/>
      <c r="J125" s="178">
        <f>BK125</f>
        <v>0</v>
      </c>
      <c r="K125" s="33"/>
      <c r="L125" s="36"/>
      <c r="M125" s="71"/>
      <c r="N125" s="72"/>
      <c r="O125" s="72"/>
      <c r="P125" s="179">
        <f>P126+P146</f>
        <v>0</v>
      </c>
      <c r="Q125" s="72"/>
      <c r="R125" s="179">
        <f>R126+R146</f>
        <v>24.65073735</v>
      </c>
      <c r="S125" s="72"/>
      <c r="T125" s="180">
        <f>T126+T146</f>
        <v>5.5</v>
      </c>
      <c r="AT125" s="15" t="s">
        <v>74</v>
      </c>
      <c r="AU125" s="15" t="s">
        <v>164</v>
      </c>
      <c r="BK125" s="181">
        <f>BK126+BK146</f>
        <v>0</v>
      </c>
    </row>
    <row r="126" spans="2:65" s="11" customFormat="1" ht="25.9" customHeight="1">
      <c r="B126" s="182"/>
      <c r="C126" s="183"/>
      <c r="D126" s="184" t="s">
        <v>74</v>
      </c>
      <c r="E126" s="185" t="s">
        <v>181</v>
      </c>
      <c r="F126" s="185" t="s">
        <v>182</v>
      </c>
      <c r="G126" s="183"/>
      <c r="H126" s="183"/>
      <c r="I126" s="186"/>
      <c r="J126" s="170">
        <f>BK126</f>
        <v>0</v>
      </c>
      <c r="K126" s="183"/>
      <c r="L126" s="187"/>
      <c r="M126" s="188"/>
      <c r="N126" s="189"/>
      <c r="O126" s="189"/>
      <c r="P126" s="190">
        <f>P127+P130+P143</f>
        <v>0</v>
      </c>
      <c r="Q126" s="189"/>
      <c r="R126" s="190">
        <f>R127+R130+R143</f>
        <v>24.65073735</v>
      </c>
      <c r="S126" s="189"/>
      <c r="T126" s="191">
        <f>T127+T130+T143</f>
        <v>5.5</v>
      </c>
      <c r="AR126" s="192" t="s">
        <v>82</v>
      </c>
      <c r="AT126" s="193" t="s">
        <v>74</v>
      </c>
      <c r="AU126" s="193" t="s">
        <v>75</v>
      </c>
      <c r="AY126" s="192" t="s">
        <v>183</v>
      </c>
      <c r="BK126" s="194">
        <f>BK127+BK130+BK143</f>
        <v>0</v>
      </c>
    </row>
    <row r="127" spans="2:65" s="11" customFormat="1" ht="22.9" customHeight="1">
      <c r="B127" s="182"/>
      <c r="C127" s="183"/>
      <c r="D127" s="184" t="s">
        <v>74</v>
      </c>
      <c r="E127" s="195" t="s">
        <v>88</v>
      </c>
      <c r="F127" s="195" t="s">
        <v>325</v>
      </c>
      <c r="G127" s="183"/>
      <c r="H127" s="183"/>
      <c r="I127" s="186"/>
      <c r="J127" s="196">
        <f>BK127</f>
        <v>0</v>
      </c>
      <c r="K127" s="183"/>
      <c r="L127" s="187"/>
      <c r="M127" s="188"/>
      <c r="N127" s="189"/>
      <c r="O127" s="189"/>
      <c r="P127" s="190">
        <f>SUM(P128:P129)</f>
        <v>0</v>
      </c>
      <c r="Q127" s="189"/>
      <c r="R127" s="190">
        <f>SUM(R128:R129)</f>
        <v>8.9417200000000001</v>
      </c>
      <c r="S127" s="189"/>
      <c r="T127" s="191">
        <f>SUM(T128:T129)</f>
        <v>0</v>
      </c>
      <c r="AR127" s="192" t="s">
        <v>82</v>
      </c>
      <c r="AT127" s="193" t="s">
        <v>74</v>
      </c>
      <c r="AU127" s="193" t="s">
        <v>82</v>
      </c>
      <c r="AY127" s="192" t="s">
        <v>183</v>
      </c>
      <c r="BK127" s="194">
        <f>SUM(BK128:BK129)</f>
        <v>0</v>
      </c>
    </row>
    <row r="128" spans="2:65" s="1" customFormat="1" ht="16.5" customHeight="1">
      <c r="B128" s="32"/>
      <c r="C128" s="197" t="s">
        <v>82</v>
      </c>
      <c r="D128" s="197" t="s">
        <v>185</v>
      </c>
      <c r="E128" s="198" t="s">
        <v>326</v>
      </c>
      <c r="F128" s="199" t="s">
        <v>327</v>
      </c>
      <c r="G128" s="200" t="s">
        <v>188</v>
      </c>
      <c r="H128" s="201">
        <v>4</v>
      </c>
      <c r="I128" s="202"/>
      <c r="J128" s="201">
        <f>ROUND(I128*H128,3)</f>
        <v>0</v>
      </c>
      <c r="K128" s="199" t="s">
        <v>189</v>
      </c>
      <c r="L128" s="36"/>
      <c r="M128" s="203" t="s">
        <v>1</v>
      </c>
      <c r="N128" s="204" t="s">
        <v>41</v>
      </c>
      <c r="O128" s="64"/>
      <c r="P128" s="205">
        <f>O128*H128</f>
        <v>0</v>
      </c>
      <c r="Q128" s="205">
        <v>2.23543</v>
      </c>
      <c r="R128" s="205">
        <f>Q128*H128</f>
        <v>8.9417200000000001</v>
      </c>
      <c r="S128" s="205">
        <v>0</v>
      </c>
      <c r="T128" s="206">
        <f>S128*H128</f>
        <v>0</v>
      </c>
      <c r="AR128" s="207" t="s">
        <v>190</v>
      </c>
      <c r="AT128" s="207" t="s">
        <v>185</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705</v>
      </c>
    </row>
    <row r="129" spans="2:65" s="12" customFormat="1">
      <c r="B129" s="210"/>
      <c r="C129" s="211"/>
      <c r="D129" s="212" t="s">
        <v>192</v>
      </c>
      <c r="E129" s="213" t="s">
        <v>1</v>
      </c>
      <c r="F129" s="214" t="s">
        <v>706</v>
      </c>
      <c r="G129" s="211"/>
      <c r="H129" s="215">
        <v>4</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1" customFormat="1" ht="22.9" customHeight="1">
      <c r="B130" s="182"/>
      <c r="C130" s="183"/>
      <c r="D130" s="184" t="s">
        <v>74</v>
      </c>
      <c r="E130" s="195" t="s">
        <v>198</v>
      </c>
      <c r="F130" s="195" t="s">
        <v>338</v>
      </c>
      <c r="G130" s="183"/>
      <c r="H130" s="183"/>
      <c r="I130" s="186"/>
      <c r="J130" s="196">
        <f>BK130</f>
        <v>0</v>
      </c>
      <c r="K130" s="183"/>
      <c r="L130" s="187"/>
      <c r="M130" s="188"/>
      <c r="N130" s="189"/>
      <c r="O130" s="189"/>
      <c r="P130" s="190">
        <f>SUM(P131:P142)</f>
        <v>0</v>
      </c>
      <c r="Q130" s="189"/>
      <c r="R130" s="190">
        <f>SUM(R131:R142)</f>
        <v>15.709017350000002</v>
      </c>
      <c r="S130" s="189"/>
      <c r="T130" s="191">
        <f>SUM(T131:T142)</f>
        <v>0</v>
      </c>
      <c r="AR130" s="192" t="s">
        <v>82</v>
      </c>
      <c r="AT130" s="193" t="s">
        <v>74</v>
      </c>
      <c r="AU130" s="193" t="s">
        <v>82</v>
      </c>
      <c r="AY130" s="192" t="s">
        <v>183</v>
      </c>
      <c r="BK130" s="194">
        <f>SUM(BK131:BK142)</f>
        <v>0</v>
      </c>
    </row>
    <row r="131" spans="2:65" s="1" customFormat="1" ht="24" customHeight="1">
      <c r="B131" s="32"/>
      <c r="C131" s="197" t="s">
        <v>88</v>
      </c>
      <c r="D131" s="197" t="s">
        <v>185</v>
      </c>
      <c r="E131" s="198" t="s">
        <v>347</v>
      </c>
      <c r="F131" s="199" t="s">
        <v>348</v>
      </c>
      <c r="G131" s="200" t="s">
        <v>188</v>
      </c>
      <c r="H131" s="201">
        <v>6.63</v>
      </c>
      <c r="I131" s="202"/>
      <c r="J131" s="201">
        <f>ROUND(I131*H131,3)</f>
        <v>0</v>
      </c>
      <c r="K131" s="199" t="s">
        <v>189</v>
      </c>
      <c r="L131" s="36"/>
      <c r="M131" s="203" t="s">
        <v>1</v>
      </c>
      <c r="N131" s="204" t="s">
        <v>41</v>
      </c>
      <c r="O131" s="64"/>
      <c r="P131" s="205">
        <f>O131*H131</f>
        <v>0</v>
      </c>
      <c r="Q131" s="205">
        <v>2.3254700000000001</v>
      </c>
      <c r="R131" s="205">
        <f>Q131*H131</f>
        <v>15.417866100000001</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707</v>
      </c>
    </row>
    <row r="132" spans="2:65" s="12" customFormat="1" ht="33.75">
      <c r="B132" s="210"/>
      <c r="C132" s="211"/>
      <c r="D132" s="212" t="s">
        <v>192</v>
      </c>
      <c r="E132" s="213" t="s">
        <v>1</v>
      </c>
      <c r="F132" s="214" t="s">
        <v>708</v>
      </c>
      <c r="G132" s="211"/>
      <c r="H132" s="215">
        <v>6.63</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72" customHeight="1">
      <c r="B133" s="32"/>
      <c r="C133" s="197" t="s">
        <v>198</v>
      </c>
      <c r="D133" s="197" t="s">
        <v>185</v>
      </c>
      <c r="E133" s="198" t="s">
        <v>352</v>
      </c>
      <c r="F133" s="199" t="s">
        <v>353</v>
      </c>
      <c r="G133" s="200" t="s">
        <v>240</v>
      </c>
      <c r="H133" s="201">
        <v>18.8</v>
      </c>
      <c r="I133" s="202"/>
      <c r="J133" s="201">
        <f>ROUND(I133*H133,3)</f>
        <v>0</v>
      </c>
      <c r="K133" s="199" t="s">
        <v>189</v>
      </c>
      <c r="L133" s="36"/>
      <c r="M133" s="203" t="s">
        <v>1</v>
      </c>
      <c r="N133" s="204" t="s">
        <v>41</v>
      </c>
      <c r="O133" s="64"/>
      <c r="P133" s="205">
        <f>O133*H133</f>
        <v>0</v>
      </c>
      <c r="Q133" s="205">
        <v>3.3400000000000001E-3</v>
      </c>
      <c r="R133" s="205">
        <f>Q133*H133</f>
        <v>6.2792000000000001E-2</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709</v>
      </c>
    </row>
    <row r="134" spans="2:65" s="12" customFormat="1">
      <c r="B134" s="210"/>
      <c r="C134" s="211"/>
      <c r="D134" s="212" t="s">
        <v>192</v>
      </c>
      <c r="E134" s="213" t="s">
        <v>1</v>
      </c>
      <c r="F134" s="214" t="s">
        <v>710</v>
      </c>
      <c r="G134" s="211"/>
      <c r="H134" s="215">
        <v>14.5</v>
      </c>
      <c r="I134" s="216"/>
      <c r="J134" s="211"/>
      <c r="K134" s="211"/>
      <c r="L134" s="217"/>
      <c r="M134" s="218"/>
      <c r="N134" s="219"/>
      <c r="O134" s="219"/>
      <c r="P134" s="219"/>
      <c r="Q134" s="219"/>
      <c r="R134" s="219"/>
      <c r="S134" s="219"/>
      <c r="T134" s="220"/>
      <c r="AT134" s="221" t="s">
        <v>192</v>
      </c>
      <c r="AU134" s="221" t="s">
        <v>88</v>
      </c>
      <c r="AV134" s="12" t="s">
        <v>88</v>
      </c>
      <c r="AW134" s="12" t="s">
        <v>31</v>
      </c>
      <c r="AX134" s="12" t="s">
        <v>75</v>
      </c>
      <c r="AY134" s="221" t="s">
        <v>183</v>
      </c>
    </row>
    <row r="135" spans="2:65" s="12" customFormat="1">
      <c r="B135" s="210"/>
      <c r="C135" s="211"/>
      <c r="D135" s="212" t="s">
        <v>192</v>
      </c>
      <c r="E135" s="213" t="s">
        <v>1</v>
      </c>
      <c r="F135" s="214" t="s">
        <v>711</v>
      </c>
      <c r="G135" s="211"/>
      <c r="H135" s="215">
        <v>4.3</v>
      </c>
      <c r="I135" s="216"/>
      <c r="J135" s="211"/>
      <c r="K135" s="211"/>
      <c r="L135" s="217"/>
      <c r="M135" s="218"/>
      <c r="N135" s="219"/>
      <c r="O135" s="219"/>
      <c r="P135" s="219"/>
      <c r="Q135" s="219"/>
      <c r="R135" s="219"/>
      <c r="S135" s="219"/>
      <c r="T135" s="220"/>
      <c r="AT135" s="221" t="s">
        <v>192</v>
      </c>
      <c r="AU135" s="221" t="s">
        <v>88</v>
      </c>
      <c r="AV135" s="12" t="s">
        <v>88</v>
      </c>
      <c r="AW135" s="12" t="s">
        <v>31</v>
      </c>
      <c r="AX135" s="12" t="s">
        <v>75</v>
      </c>
      <c r="AY135" s="221" t="s">
        <v>183</v>
      </c>
    </row>
    <row r="136" spans="2:65" s="13" customFormat="1">
      <c r="B136" s="222"/>
      <c r="C136" s="223"/>
      <c r="D136" s="212" t="s">
        <v>192</v>
      </c>
      <c r="E136" s="224" t="s">
        <v>1</v>
      </c>
      <c r="F136" s="225" t="s">
        <v>205</v>
      </c>
      <c r="G136" s="223"/>
      <c r="H136" s="226">
        <v>18.8</v>
      </c>
      <c r="I136" s="227"/>
      <c r="J136" s="223"/>
      <c r="K136" s="223"/>
      <c r="L136" s="228"/>
      <c r="M136" s="229"/>
      <c r="N136" s="230"/>
      <c r="O136" s="230"/>
      <c r="P136" s="230"/>
      <c r="Q136" s="230"/>
      <c r="R136" s="230"/>
      <c r="S136" s="230"/>
      <c r="T136" s="231"/>
      <c r="AT136" s="232" t="s">
        <v>192</v>
      </c>
      <c r="AU136" s="232" t="s">
        <v>88</v>
      </c>
      <c r="AV136" s="13" t="s">
        <v>190</v>
      </c>
      <c r="AW136" s="13" t="s">
        <v>31</v>
      </c>
      <c r="AX136" s="13" t="s">
        <v>82</v>
      </c>
      <c r="AY136" s="232" t="s">
        <v>183</v>
      </c>
    </row>
    <row r="137" spans="2:65" s="1" customFormat="1" ht="72" customHeight="1">
      <c r="B137" s="32"/>
      <c r="C137" s="197" t="s">
        <v>190</v>
      </c>
      <c r="D137" s="197" t="s">
        <v>185</v>
      </c>
      <c r="E137" s="198" t="s">
        <v>358</v>
      </c>
      <c r="F137" s="199" t="s">
        <v>359</v>
      </c>
      <c r="G137" s="200" t="s">
        <v>240</v>
      </c>
      <c r="H137" s="201">
        <v>18.8</v>
      </c>
      <c r="I137" s="202"/>
      <c r="J137" s="201">
        <f>ROUND(I137*H137,3)</f>
        <v>0</v>
      </c>
      <c r="K137" s="199" t="s">
        <v>189</v>
      </c>
      <c r="L137" s="36"/>
      <c r="M137" s="203" t="s">
        <v>1</v>
      </c>
      <c r="N137" s="204" t="s">
        <v>41</v>
      </c>
      <c r="O137" s="64"/>
      <c r="P137" s="205">
        <f>O137*H137</f>
        <v>0</v>
      </c>
      <c r="Q137" s="205">
        <v>0</v>
      </c>
      <c r="R137" s="205">
        <f>Q137*H137</f>
        <v>0</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712</v>
      </c>
    </row>
    <row r="138" spans="2:65" s="12" customFormat="1">
      <c r="B138" s="210"/>
      <c r="C138" s="211"/>
      <c r="D138" s="212" t="s">
        <v>192</v>
      </c>
      <c r="E138" s="213" t="s">
        <v>1</v>
      </c>
      <c r="F138" s="214" t="s">
        <v>710</v>
      </c>
      <c r="G138" s="211"/>
      <c r="H138" s="215">
        <v>14.5</v>
      </c>
      <c r="I138" s="216"/>
      <c r="J138" s="211"/>
      <c r="K138" s="211"/>
      <c r="L138" s="217"/>
      <c r="M138" s="218"/>
      <c r="N138" s="219"/>
      <c r="O138" s="219"/>
      <c r="P138" s="219"/>
      <c r="Q138" s="219"/>
      <c r="R138" s="219"/>
      <c r="S138" s="219"/>
      <c r="T138" s="220"/>
      <c r="AT138" s="221" t="s">
        <v>192</v>
      </c>
      <c r="AU138" s="221" t="s">
        <v>88</v>
      </c>
      <c r="AV138" s="12" t="s">
        <v>88</v>
      </c>
      <c r="AW138" s="12" t="s">
        <v>31</v>
      </c>
      <c r="AX138" s="12" t="s">
        <v>75</v>
      </c>
      <c r="AY138" s="221" t="s">
        <v>183</v>
      </c>
    </row>
    <row r="139" spans="2:65" s="12" customFormat="1">
      <c r="B139" s="210"/>
      <c r="C139" s="211"/>
      <c r="D139" s="212" t="s">
        <v>192</v>
      </c>
      <c r="E139" s="213" t="s">
        <v>1</v>
      </c>
      <c r="F139" s="214" t="s">
        <v>711</v>
      </c>
      <c r="G139" s="211"/>
      <c r="H139" s="215">
        <v>4.3</v>
      </c>
      <c r="I139" s="216"/>
      <c r="J139" s="211"/>
      <c r="K139" s="211"/>
      <c r="L139" s="217"/>
      <c r="M139" s="218"/>
      <c r="N139" s="219"/>
      <c r="O139" s="219"/>
      <c r="P139" s="219"/>
      <c r="Q139" s="219"/>
      <c r="R139" s="219"/>
      <c r="S139" s="219"/>
      <c r="T139" s="220"/>
      <c r="AT139" s="221" t="s">
        <v>192</v>
      </c>
      <c r="AU139" s="221" t="s">
        <v>88</v>
      </c>
      <c r="AV139" s="12" t="s">
        <v>88</v>
      </c>
      <c r="AW139" s="12" t="s">
        <v>31</v>
      </c>
      <c r="AX139" s="12" t="s">
        <v>75</v>
      </c>
      <c r="AY139" s="221" t="s">
        <v>183</v>
      </c>
    </row>
    <row r="140" spans="2:65" s="13" customFormat="1">
      <c r="B140" s="222"/>
      <c r="C140" s="223"/>
      <c r="D140" s="212" t="s">
        <v>192</v>
      </c>
      <c r="E140" s="224" t="s">
        <v>1</v>
      </c>
      <c r="F140" s="225" t="s">
        <v>205</v>
      </c>
      <c r="G140" s="223"/>
      <c r="H140" s="226">
        <v>18.8</v>
      </c>
      <c r="I140" s="227"/>
      <c r="J140" s="223"/>
      <c r="K140" s="223"/>
      <c r="L140" s="228"/>
      <c r="M140" s="229"/>
      <c r="N140" s="230"/>
      <c r="O140" s="230"/>
      <c r="P140" s="230"/>
      <c r="Q140" s="230"/>
      <c r="R140" s="230"/>
      <c r="S140" s="230"/>
      <c r="T140" s="231"/>
      <c r="AT140" s="232" t="s">
        <v>192</v>
      </c>
      <c r="AU140" s="232" t="s">
        <v>88</v>
      </c>
      <c r="AV140" s="13" t="s">
        <v>190</v>
      </c>
      <c r="AW140" s="13" t="s">
        <v>31</v>
      </c>
      <c r="AX140" s="13" t="s">
        <v>82</v>
      </c>
      <c r="AY140" s="232" t="s">
        <v>183</v>
      </c>
    </row>
    <row r="141" spans="2:65" s="1" customFormat="1" ht="24" customHeight="1">
      <c r="B141" s="32"/>
      <c r="C141" s="233" t="s">
        <v>214</v>
      </c>
      <c r="D141" s="233" t="s">
        <v>206</v>
      </c>
      <c r="E141" s="234" t="s">
        <v>339</v>
      </c>
      <c r="F141" s="235" t="s">
        <v>340</v>
      </c>
      <c r="G141" s="236" t="s">
        <v>240</v>
      </c>
      <c r="H141" s="237">
        <v>42.524999999999999</v>
      </c>
      <c r="I141" s="238"/>
      <c r="J141" s="237">
        <f>ROUND(I141*H141,3)</f>
        <v>0</v>
      </c>
      <c r="K141" s="235" t="s">
        <v>189</v>
      </c>
      <c r="L141" s="239"/>
      <c r="M141" s="240" t="s">
        <v>1</v>
      </c>
      <c r="N141" s="241" t="s">
        <v>41</v>
      </c>
      <c r="O141" s="64"/>
      <c r="P141" s="205">
        <f>O141*H141</f>
        <v>0</v>
      </c>
      <c r="Q141" s="205">
        <v>5.3699999999999998E-3</v>
      </c>
      <c r="R141" s="205">
        <f>Q141*H141</f>
        <v>0.22835924999999999</v>
      </c>
      <c r="S141" s="205">
        <v>0</v>
      </c>
      <c r="T141" s="206">
        <f>S141*H141</f>
        <v>0</v>
      </c>
      <c r="AR141" s="207" t="s">
        <v>210</v>
      </c>
      <c r="AT141" s="207" t="s">
        <v>206</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713</v>
      </c>
    </row>
    <row r="142" spans="2:65" s="12" customFormat="1">
      <c r="B142" s="210"/>
      <c r="C142" s="211"/>
      <c r="D142" s="212" t="s">
        <v>192</v>
      </c>
      <c r="E142" s="213" t="s">
        <v>1</v>
      </c>
      <c r="F142" s="214" t="s">
        <v>714</v>
      </c>
      <c r="G142" s="211"/>
      <c r="H142" s="215">
        <v>42.524999999999999</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237</v>
      </c>
      <c r="F143" s="195" t="s">
        <v>298</v>
      </c>
      <c r="G143" s="183"/>
      <c r="H143" s="183"/>
      <c r="I143" s="186"/>
      <c r="J143" s="196">
        <f>BK143</f>
        <v>0</v>
      </c>
      <c r="K143" s="183"/>
      <c r="L143" s="187"/>
      <c r="M143" s="188"/>
      <c r="N143" s="189"/>
      <c r="O143" s="189"/>
      <c r="P143" s="190">
        <f>SUM(P144:P145)</f>
        <v>0</v>
      </c>
      <c r="Q143" s="189"/>
      <c r="R143" s="190">
        <f>SUM(R144:R145)</f>
        <v>0</v>
      </c>
      <c r="S143" s="189"/>
      <c r="T143" s="191">
        <f>SUM(T144:T145)</f>
        <v>5.5</v>
      </c>
      <c r="AR143" s="192" t="s">
        <v>82</v>
      </c>
      <c r="AT143" s="193" t="s">
        <v>74</v>
      </c>
      <c r="AU143" s="193" t="s">
        <v>82</v>
      </c>
      <c r="AY143" s="192" t="s">
        <v>183</v>
      </c>
      <c r="BK143" s="194">
        <f>SUM(BK144:BK145)</f>
        <v>0</v>
      </c>
    </row>
    <row r="144" spans="2:65" s="1" customFormat="1" ht="36" customHeight="1">
      <c r="B144" s="32"/>
      <c r="C144" s="197" t="s">
        <v>219</v>
      </c>
      <c r="D144" s="197" t="s">
        <v>185</v>
      </c>
      <c r="E144" s="198" t="s">
        <v>394</v>
      </c>
      <c r="F144" s="199" t="s">
        <v>395</v>
      </c>
      <c r="G144" s="200" t="s">
        <v>188</v>
      </c>
      <c r="H144" s="201">
        <v>2.5</v>
      </c>
      <c r="I144" s="202"/>
      <c r="J144" s="201">
        <f>ROUND(I144*H144,3)</f>
        <v>0</v>
      </c>
      <c r="K144" s="199" t="s">
        <v>189</v>
      </c>
      <c r="L144" s="36"/>
      <c r="M144" s="203" t="s">
        <v>1</v>
      </c>
      <c r="N144" s="204" t="s">
        <v>41</v>
      </c>
      <c r="O144" s="64"/>
      <c r="P144" s="205">
        <f>O144*H144</f>
        <v>0</v>
      </c>
      <c r="Q144" s="205">
        <v>0</v>
      </c>
      <c r="R144" s="205">
        <f>Q144*H144</f>
        <v>0</v>
      </c>
      <c r="S144" s="205">
        <v>2.2000000000000002</v>
      </c>
      <c r="T144" s="206">
        <f>S144*H144</f>
        <v>5.5</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715</v>
      </c>
    </row>
    <row r="145" spans="2:63" s="12" customFormat="1">
      <c r="B145" s="210"/>
      <c r="C145" s="211"/>
      <c r="D145" s="212" t="s">
        <v>192</v>
      </c>
      <c r="E145" s="213" t="s">
        <v>1</v>
      </c>
      <c r="F145" s="214" t="s">
        <v>573</v>
      </c>
      <c r="G145" s="211"/>
      <c r="H145" s="215">
        <v>2.5</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3" s="1" customFormat="1" ht="49.9" customHeight="1">
      <c r="B146" s="32"/>
      <c r="C146" s="33"/>
      <c r="D146" s="33"/>
      <c r="E146" s="185" t="s">
        <v>262</v>
      </c>
      <c r="F146" s="185" t="s">
        <v>263</v>
      </c>
      <c r="G146" s="33"/>
      <c r="H146" s="33"/>
      <c r="I146" s="115"/>
      <c r="J146" s="170">
        <f>BK146</f>
        <v>0</v>
      </c>
      <c r="K146" s="33"/>
      <c r="L146" s="36"/>
      <c r="M146" s="242"/>
      <c r="N146" s="64"/>
      <c r="O146" s="64"/>
      <c r="P146" s="64"/>
      <c r="Q146" s="64"/>
      <c r="R146" s="64"/>
      <c r="S146" s="64"/>
      <c r="T146" s="65"/>
      <c r="AT146" s="15" t="s">
        <v>74</v>
      </c>
      <c r="AU146" s="15" t="s">
        <v>75</v>
      </c>
      <c r="AY146" s="15" t="s">
        <v>264</v>
      </c>
      <c r="BK146" s="209">
        <f>SUM(BK147:BK149)</f>
        <v>0</v>
      </c>
    </row>
    <row r="147" spans="2:63" s="1" customFormat="1" ht="16.350000000000001" customHeight="1">
      <c r="B147" s="32"/>
      <c r="C147" s="243" t="s">
        <v>1</v>
      </c>
      <c r="D147" s="243" t="s">
        <v>185</v>
      </c>
      <c r="E147" s="244" t="s">
        <v>1</v>
      </c>
      <c r="F147" s="245" t="s">
        <v>1</v>
      </c>
      <c r="G147" s="246" t="s">
        <v>1</v>
      </c>
      <c r="H147" s="247"/>
      <c r="I147" s="247"/>
      <c r="J147" s="248">
        <f>BK147</f>
        <v>0</v>
      </c>
      <c r="K147" s="249"/>
      <c r="L147" s="36"/>
      <c r="M147" s="250" t="s">
        <v>1</v>
      </c>
      <c r="N147" s="251" t="s">
        <v>41</v>
      </c>
      <c r="O147" s="64"/>
      <c r="P147" s="64"/>
      <c r="Q147" s="64"/>
      <c r="R147" s="64"/>
      <c r="S147" s="64"/>
      <c r="T147" s="65"/>
      <c r="AT147" s="15" t="s">
        <v>264</v>
      </c>
      <c r="AU147" s="15" t="s">
        <v>82</v>
      </c>
      <c r="AY147" s="15" t="s">
        <v>264</v>
      </c>
      <c r="BE147" s="208">
        <f>IF(N147="základná",J147,0)</f>
        <v>0</v>
      </c>
      <c r="BF147" s="208">
        <f>IF(N147="znížená",J147,0)</f>
        <v>0</v>
      </c>
      <c r="BG147" s="208">
        <f>IF(N147="zákl. prenesená",J147,0)</f>
        <v>0</v>
      </c>
      <c r="BH147" s="208">
        <f>IF(N147="zníž. prenesená",J147,0)</f>
        <v>0</v>
      </c>
      <c r="BI147" s="208">
        <f>IF(N147="nulová",J147,0)</f>
        <v>0</v>
      </c>
      <c r="BJ147" s="15" t="s">
        <v>88</v>
      </c>
      <c r="BK147" s="209">
        <f>I147*H147</f>
        <v>0</v>
      </c>
    </row>
    <row r="148" spans="2:63" s="1" customFormat="1" ht="16.350000000000001" customHeight="1">
      <c r="B148" s="32"/>
      <c r="C148" s="243" t="s">
        <v>1</v>
      </c>
      <c r="D148" s="243" t="s">
        <v>185</v>
      </c>
      <c r="E148" s="244" t="s">
        <v>1</v>
      </c>
      <c r="F148" s="245" t="s">
        <v>1</v>
      </c>
      <c r="G148" s="246" t="s">
        <v>1</v>
      </c>
      <c r="H148" s="247"/>
      <c r="I148" s="247"/>
      <c r="J148" s="248">
        <f>BK148</f>
        <v>0</v>
      </c>
      <c r="K148" s="249"/>
      <c r="L148" s="36"/>
      <c r="M148" s="250" t="s">
        <v>1</v>
      </c>
      <c r="N148" s="251" t="s">
        <v>41</v>
      </c>
      <c r="O148" s="64"/>
      <c r="P148" s="64"/>
      <c r="Q148" s="64"/>
      <c r="R148" s="64"/>
      <c r="S148" s="64"/>
      <c r="T148" s="65"/>
      <c r="AT148" s="15" t="s">
        <v>264</v>
      </c>
      <c r="AU148" s="15" t="s">
        <v>82</v>
      </c>
      <c r="AY148" s="15" t="s">
        <v>264</v>
      </c>
      <c r="BE148" s="208">
        <f>IF(N148="základná",J148,0)</f>
        <v>0</v>
      </c>
      <c r="BF148" s="208">
        <f>IF(N148="znížená",J148,0)</f>
        <v>0</v>
      </c>
      <c r="BG148" s="208">
        <f>IF(N148="zákl. prenesená",J148,0)</f>
        <v>0</v>
      </c>
      <c r="BH148" s="208">
        <f>IF(N148="zníž. prenesená",J148,0)</f>
        <v>0</v>
      </c>
      <c r="BI148" s="208">
        <f>IF(N148="nulová",J148,0)</f>
        <v>0</v>
      </c>
      <c r="BJ148" s="15" t="s">
        <v>88</v>
      </c>
      <c r="BK148" s="209">
        <f>I148*H148</f>
        <v>0</v>
      </c>
    </row>
    <row r="149" spans="2:63" s="1" customFormat="1" ht="16.350000000000001" customHeight="1">
      <c r="B149" s="32"/>
      <c r="C149" s="243" t="s">
        <v>1</v>
      </c>
      <c r="D149" s="243" t="s">
        <v>185</v>
      </c>
      <c r="E149" s="244" t="s">
        <v>1</v>
      </c>
      <c r="F149" s="245" t="s">
        <v>1</v>
      </c>
      <c r="G149" s="246" t="s">
        <v>1</v>
      </c>
      <c r="H149" s="247"/>
      <c r="I149" s="247"/>
      <c r="J149" s="248">
        <f>BK149</f>
        <v>0</v>
      </c>
      <c r="K149" s="249"/>
      <c r="L149" s="36"/>
      <c r="M149" s="250" t="s">
        <v>1</v>
      </c>
      <c r="N149" s="251" t="s">
        <v>41</v>
      </c>
      <c r="O149" s="252"/>
      <c r="P149" s="252"/>
      <c r="Q149" s="252"/>
      <c r="R149" s="252"/>
      <c r="S149" s="252"/>
      <c r="T149" s="253"/>
      <c r="AT149" s="15" t="s">
        <v>264</v>
      </c>
      <c r="AU149" s="15" t="s">
        <v>82</v>
      </c>
      <c r="AY149" s="15" t="s">
        <v>264</v>
      </c>
      <c r="BE149" s="208">
        <f>IF(N149="základná",J149,0)</f>
        <v>0</v>
      </c>
      <c r="BF149" s="208">
        <f>IF(N149="znížená",J149,0)</f>
        <v>0</v>
      </c>
      <c r="BG149" s="208">
        <f>IF(N149="zákl. prenesená",J149,0)</f>
        <v>0</v>
      </c>
      <c r="BH149" s="208">
        <f>IF(N149="zníž. prenesená",J149,0)</f>
        <v>0</v>
      </c>
      <c r="BI149" s="208">
        <f>IF(N149="nulová",J149,0)</f>
        <v>0</v>
      </c>
      <c r="BJ149" s="15" t="s">
        <v>88</v>
      </c>
      <c r="BK149" s="209">
        <f>I149*H149</f>
        <v>0</v>
      </c>
    </row>
    <row r="150" spans="2:63" s="1" customFormat="1" ht="6.95" customHeight="1">
      <c r="B150" s="47"/>
      <c r="C150" s="48"/>
      <c r="D150" s="48"/>
      <c r="E150" s="48"/>
      <c r="F150" s="48"/>
      <c r="G150" s="48"/>
      <c r="H150" s="48"/>
      <c r="I150" s="146"/>
      <c r="J150" s="48"/>
      <c r="K150" s="48"/>
      <c r="L150" s="36"/>
    </row>
  </sheetData>
  <sheetProtection algorithmName="SHA-512" hashValue="lUIHoAzU1hCvonJPUsZQv6DXfa+gHCnd0qyRVoxdw6fBZ6QwyfsGMpVcYKb5iOKkA9v3tZF2Djy6eRvrRuASPw==" saltValue="YaGPGFiELwdRbx6NZbcvTcegt4RqOjTN7J1IzatjiqPGIaKqkNTSkzBvi0g1eL2gUjIZYxjrtNyu2IdMiFB1SA==" spinCount="100000" sheet="1" objects="1" scenarios="1" formatColumns="0" formatRows="0" autoFilter="0"/>
  <autoFilter ref="C124:K149"/>
  <mergeCells count="12">
    <mergeCell ref="E117:H117"/>
    <mergeCell ref="L2:V2"/>
    <mergeCell ref="E85:H85"/>
    <mergeCell ref="E87:H87"/>
    <mergeCell ref="E89:H89"/>
    <mergeCell ref="E113:H113"/>
    <mergeCell ref="E115:H115"/>
    <mergeCell ref="E7:H7"/>
    <mergeCell ref="E9:H9"/>
    <mergeCell ref="E11:H11"/>
    <mergeCell ref="E20:H20"/>
    <mergeCell ref="E29:H29"/>
  </mergeCells>
  <dataValidations count="2">
    <dataValidation type="list" allowBlank="1" showInputMessage="1" showErrorMessage="1" error="Povolené sú hodnoty K, M." sqref="D147:D150">
      <formula1>"K, M"</formula1>
    </dataValidation>
    <dataValidation type="list" allowBlank="1" showInputMessage="1" showErrorMessage="1" error="Povolené sú hodnoty základná, znížená, nulová." sqref="N147:N15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89</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159</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ROUND(J124,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ROUND((ROUND((SUM(BE124:BE165)),  2) + SUM(BE167:BE169)), 2)</f>
        <v>0</v>
      </c>
      <c r="I35" s="127">
        <v>0.2</v>
      </c>
      <c r="J35" s="126">
        <f>ROUND((ROUND(((SUM(BE124:BE165))*I35),  2) + (SUM(BE167:BE169)*I35)), 2)</f>
        <v>0</v>
      </c>
      <c r="L35" s="36"/>
    </row>
    <row r="36" spans="2:12" s="1" customFormat="1" ht="14.45" customHeight="1">
      <c r="B36" s="36"/>
      <c r="E36" s="114" t="s">
        <v>41</v>
      </c>
      <c r="F36" s="126">
        <f>ROUND((ROUND((SUM(BF124:BF165)),  2) + SUM(BF167:BF169)), 2)</f>
        <v>0</v>
      </c>
      <c r="I36" s="127">
        <v>0.2</v>
      </c>
      <c r="J36" s="126">
        <f>ROUND((ROUND(((SUM(BF124:BF165))*I36),  2) + (SUM(BF167:BF169)*I36)), 2)</f>
        <v>0</v>
      </c>
      <c r="L36" s="36"/>
    </row>
    <row r="37" spans="2:12" s="1" customFormat="1" ht="14.45" hidden="1" customHeight="1">
      <c r="B37" s="36"/>
      <c r="E37" s="114" t="s">
        <v>42</v>
      </c>
      <c r="F37" s="126">
        <f>ROUND((ROUND((SUM(BG124:BG165)),  2) + SUM(BG167:BG169)), 2)</f>
        <v>0</v>
      </c>
      <c r="I37" s="127">
        <v>0.2</v>
      </c>
      <c r="J37" s="126">
        <f>0</f>
        <v>0</v>
      </c>
      <c r="L37" s="36"/>
    </row>
    <row r="38" spans="2:12" s="1" customFormat="1" ht="14.45" hidden="1" customHeight="1">
      <c r="B38" s="36"/>
      <c r="E38" s="114" t="s">
        <v>43</v>
      </c>
      <c r="F38" s="126">
        <f>ROUND((ROUND((SUM(BH124:BH165)),  2) + SUM(BH167:BH169)), 2)</f>
        <v>0</v>
      </c>
      <c r="I38" s="127">
        <v>0.2</v>
      </c>
      <c r="J38" s="126">
        <f>0</f>
        <v>0</v>
      </c>
      <c r="L38" s="36"/>
    </row>
    <row r="39" spans="2:12" s="1" customFormat="1" ht="14.45" hidden="1" customHeight="1">
      <c r="B39" s="36"/>
      <c r="E39" s="114" t="s">
        <v>44</v>
      </c>
      <c r="F39" s="126">
        <f>ROUND((ROUND((SUM(BI124:BI165)),  2) + SUM(BI167:BI169)),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2019-05.1.1 - Rybník č. 1 Úpravy hrádze zemné práce, nadvýšenie, opevnenie</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J124</f>
        <v>0</v>
      </c>
      <c r="K98" s="33"/>
      <c r="L98" s="36"/>
      <c r="AU98" s="15" t="s">
        <v>164</v>
      </c>
    </row>
    <row r="99" spans="2:47" s="8" customFormat="1" ht="24.95" customHeight="1">
      <c r="B99" s="155"/>
      <c r="C99" s="156"/>
      <c r="D99" s="157" t="s">
        <v>165</v>
      </c>
      <c r="E99" s="158"/>
      <c r="F99" s="158"/>
      <c r="G99" s="158"/>
      <c r="H99" s="158"/>
      <c r="I99" s="159"/>
      <c r="J99" s="160">
        <f>J125</f>
        <v>0</v>
      </c>
      <c r="K99" s="156"/>
      <c r="L99" s="161"/>
    </row>
    <row r="100" spans="2:47" s="9" customFormat="1" ht="19.899999999999999" customHeight="1">
      <c r="B100" s="162"/>
      <c r="C100" s="97"/>
      <c r="D100" s="163" t="s">
        <v>166</v>
      </c>
      <c r="E100" s="164"/>
      <c r="F100" s="164"/>
      <c r="G100" s="164"/>
      <c r="H100" s="164"/>
      <c r="I100" s="165"/>
      <c r="J100" s="166">
        <f>J126</f>
        <v>0</v>
      </c>
      <c r="K100" s="97"/>
      <c r="L100" s="167"/>
    </row>
    <row r="101" spans="2:47" s="9" customFormat="1" ht="19.899999999999999" customHeight="1">
      <c r="B101" s="162"/>
      <c r="C101" s="97"/>
      <c r="D101" s="163" t="s">
        <v>167</v>
      </c>
      <c r="E101" s="164"/>
      <c r="F101" s="164"/>
      <c r="G101" s="164"/>
      <c r="H101" s="164"/>
      <c r="I101" s="165"/>
      <c r="J101" s="166">
        <f>J161</f>
        <v>0</v>
      </c>
      <c r="K101" s="97"/>
      <c r="L101" s="167"/>
    </row>
    <row r="102" spans="2:47" s="8" customFormat="1" ht="21.75" customHeight="1">
      <c r="B102" s="155"/>
      <c r="C102" s="156"/>
      <c r="D102" s="168" t="s">
        <v>168</v>
      </c>
      <c r="E102" s="156"/>
      <c r="F102" s="156"/>
      <c r="G102" s="156"/>
      <c r="H102" s="156"/>
      <c r="I102" s="169"/>
      <c r="J102" s="170">
        <f>J166</f>
        <v>0</v>
      </c>
      <c r="K102" s="156"/>
      <c r="L102" s="161"/>
    </row>
    <row r="103" spans="2:47" s="1" customFormat="1" ht="21.75" customHeight="1">
      <c r="B103" s="32"/>
      <c r="C103" s="33"/>
      <c r="D103" s="33"/>
      <c r="E103" s="33"/>
      <c r="F103" s="33"/>
      <c r="G103" s="33"/>
      <c r="H103" s="33"/>
      <c r="I103" s="115"/>
      <c r="J103" s="33"/>
      <c r="K103" s="33"/>
      <c r="L103" s="36"/>
    </row>
    <row r="104" spans="2:47" s="1" customFormat="1" ht="6.95" customHeight="1">
      <c r="B104" s="47"/>
      <c r="C104" s="48"/>
      <c r="D104" s="48"/>
      <c r="E104" s="48"/>
      <c r="F104" s="48"/>
      <c r="G104" s="48"/>
      <c r="H104" s="48"/>
      <c r="I104" s="146"/>
      <c r="J104" s="48"/>
      <c r="K104" s="48"/>
      <c r="L104" s="36"/>
    </row>
    <row r="108" spans="2:47" s="1" customFormat="1" ht="6.95" customHeight="1">
      <c r="B108" s="49"/>
      <c r="C108" s="50"/>
      <c r="D108" s="50"/>
      <c r="E108" s="50"/>
      <c r="F108" s="50"/>
      <c r="G108" s="50"/>
      <c r="H108" s="50"/>
      <c r="I108" s="149"/>
      <c r="J108" s="50"/>
      <c r="K108" s="50"/>
      <c r="L108" s="36"/>
    </row>
    <row r="109" spans="2:47" s="1" customFormat="1" ht="24.95" customHeight="1">
      <c r="B109" s="32"/>
      <c r="C109" s="21" t="s">
        <v>169</v>
      </c>
      <c r="D109" s="33"/>
      <c r="E109" s="33"/>
      <c r="F109" s="33"/>
      <c r="G109" s="33"/>
      <c r="H109" s="33"/>
      <c r="I109" s="115"/>
      <c r="J109" s="33"/>
      <c r="K109" s="33"/>
      <c r="L109" s="36"/>
    </row>
    <row r="110" spans="2:47" s="1" customFormat="1" ht="6.95" customHeight="1">
      <c r="B110" s="32"/>
      <c r="C110" s="33"/>
      <c r="D110" s="33"/>
      <c r="E110" s="33"/>
      <c r="F110" s="33"/>
      <c r="G110" s="33"/>
      <c r="H110" s="33"/>
      <c r="I110" s="115"/>
      <c r="J110" s="33"/>
      <c r="K110" s="33"/>
      <c r="L110" s="36"/>
    </row>
    <row r="111" spans="2:47" s="1" customFormat="1" ht="12" customHeight="1">
      <c r="B111" s="32"/>
      <c r="C111" s="27" t="s">
        <v>14</v>
      </c>
      <c r="D111" s="33"/>
      <c r="E111" s="33"/>
      <c r="F111" s="33"/>
      <c r="G111" s="33"/>
      <c r="H111" s="33"/>
      <c r="I111" s="115"/>
      <c r="J111" s="33"/>
      <c r="K111" s="33"/>
      <c r="L111" s="36"/>
    </row>
    <row r="112" spans="2:47" s="1" customFormat="1" ht="16.5" customHeight="1">
      <c r="B112" s="32"/>
      <c r="C112" s="33"/>
      <c r="D112" s="33"/>
      <c r="E112" s="300" t="str">
        <f>E7</f>
        <v>Rybníky Prejta - Oprava tesnania hrádze</v>
      </c>
      <c r="F112" s="301"/>
      <c r="G112" s="301"/>
      <c r="H112" s="301"/>
      <c r="I112" s="115"/>
      <c r="J112" s="33"/>
      <c r="K112" s="33"/>
      <c r="L112" s="36"/>
    </row>
    <row r="113" spans="2:65" ht="12" customHeight="1">
      <c r="B113" s="19"/>
      <c r="C113" s="27" t="s">
        <v>156</v>
      </c>
      <c r="D113" s="20"/>
      <c r="E113" s="20"/>
      <c r="F113" s="20"/>
      <c r="G113" s="20"/>
      <c r="H113" s="20"/>
      <c r="J113" s="20"/>
      <c r="K113" s="20"/>
      <c r="L113" s="18"/>
    </row>
    <row r="114" spans="2:65" s="1" customFormat="1" ht="16.5" customHeight="1">
      <c r="B114" s="32"/>
      <c r="C114" s="33"/>
      <c r="D114" s="33"/>
      <c r="E114" s="300" t="s">
        <v>157</v>
      </c>
      <c r="F114" s="299"/>
      <c r="G114" s="299"/>
      <c r="H114" s="299"/>
      <c r="I114" s="115"/>
      <c r="J114" s="33"/>
      <c r="K114" s="33"/>
      <c r="L114" s="36"/>
    </row>
    <row r="115" spans="2:65" s="1" customFormat="1" ht="12" customHeight="1">
      <c r="B115" s="32"/>
      <c r="C115" s="27" t="s">
        <v>158</v>
      </c>
      <c r="D115" s="33"/>
      <c r="E115" s="33"/>
      <c r="F115" s="33"/>
      <c r="G115" s="33"/>
      <c r="H115" s="33"/>
      <c r="I115" s="115"/>
      <c r="J115" s="33"/>
      <c r="K115" s="33"/>
      <c r="L115" s="36"/>
    </row>
    <row r="116" spans="2:65" s="1" customFormat="1" ht="16.5" customHeight="1">
      <c r="B116" s="32"/>
      <c r="C116" s="33"/>
      <c r="D116" s="33"/>
      <c r="E116" s="281" t="str">
        <f>E11</f>
        <v>2019-05.1.1 - Rybník č. 1 Úpravy hrádze zemné práce, nadvýšenie, opevnenie</v>
      </c>
      <c r="F116" s="299"/>
      <c r="G116" s="299"/>
      <c r="H116" s="299"/>
      <c r="I116" s="115"/>
      <c r="J116" s="33"/>
      <c r="K116" s="33"/>
      <c r="L116" s="36"/>
    </row>
    <row r="117" spans="2:65" s="1" customFormat="1" ht="6.95" customHeight="1">
      <c r="B117" s="32"/>
      <c r="C117" s="33"/>
      <c r="D117" s="33"/>
      <c r="E117" s="33"/>
      <c r="F117" s="33"/>
      <c r="G117" s="33"/>
      <c r="H117" s="33"/>
      <c r="I117" s="115"/>
      <c r="J117" s="33"/>
      <c r="K117" s="33"/>
      <c r="L117" s="36"/>
    </row>
    <row r="118" spans="2:65" s="1" customFormat="1" ht="12" customHeight="1">
      <c r="B118" s="32"/>
      <c r="C118" s="27" t="s">
        <v>18</v>
      </c>
      <c r="D118" s="33"/>
      <c r="E118" s="33"/>
      <c r="F118" s="25" t="str">
        <f>F14</f>
        <v>Prejta</v>
      </c>
      <c r="G118" s="33"/>
      <c r="H118" s="33"/>
      <c r="I118" s="116" t="s">
        <v>20</v>
      </c>
      <c r="J118" s="59" t="str">
        <f>IF(J14="","",J14)</f>
        <v>11. 6. 2019</v>
      </c>
      <c r="K118" s="33"/>
      <c r="L118" s="36"/>
    </row>
    <row r="119" spans="2:65" s="1" customFormat="1" ht="6.95" customHeight="1">
      <c r="B119" s="32"/>
      <c r="C119" s="33"/>
      <c r="D119" s="33"/>
      <c r="E119" s="33"/>
      <c r="F119" s="33"/>
      <c r="G119" s="33"/>
      <c r="H119" s="33"/>
      <c r="I119" s="115"/>
      <c r="J119" s="33"/>
      <c r="K119" s="33"/>
      <c r="L119" s="36"/>
    </row>
    <row r="120" spans="2:65" s="1" customFormat="1" ht="27.95" customHeight="1">
      <c r="B120" s="32"/>
      <c r="C120" s="27" t="s">
        <v>22</v>
      </c>
      <c r="D120" s="33"/>
      <c r="E120" s="33"/>
      <c r="F120" s="25" t="str">
        <f>E17</f>
        <v>SRZ, MsO Dubnica nad Váhom</v>
      </c>
      <c r="G120" s="33"/>
      <c r="H120" s="33"/>
      <c r="I120" s="116" t="s">
        <v>28</v>
      </c>
      <c r="J120" s="30" t="str">
        <f>E23</f>
        <v>Hydroconsulting s.r.o.</v>
      </c>
      <c r="K120" s="33"/>
      <c r="L120" s="36"/>
    </row>
    <row r="121" spans="2:65" s="1" customFormat="1" ht="27.95" customHeight="1">
      <c r="B121" s="32"/>
      <c r="C121" s="27" t="s">
        <v>26</v>
      </c>
      <c r="D121" s="33"/>
      <c r="E121" s="33"/>
      <c r="F121" s="25" t="str">
        <f>IF(E20="","",E20)</f>
        <v>Vyplň údaj</v>
      </c>
      <c r="G121" s="33"/>
      <c r="H121" s="33"/>
      <c r="I121" s="116" t="s">
        <v>33</v>
      </c>
      <c r="J121" s="30" t="str">
        <f>E26</f>
        <v>Hydroconsulting s.r.o.</v>
      </c>
      <c r="K121" s="33"/>
      <c r="L121" s="36"/>
    </row>
    <row r="122" spans="2:65" s="1" customFormat="1" ht="10.35" customHeight="1">
      <c r="B122" s="32"/>
      <c r="C122" s="33"/>
      <c r="D122" s="33"/>
      <c r="E122" s="33"/>
      <c r="F122" s="33"/>
      <c r="G122" s="33"/>
      <c r="H122" s="33"/>
      <c r="I122" s="115"/>
      <c r="J122" s="33"/>
      <c r="K122" s="33"/>
      <c r="L122" s="36"/>
    </row>
    <row r="123" spans="2:65" s="10" customFormat="1" ht="29.25" customHeight="1">
      <c r="B123" s="171"/>
      <c r="C123" s="172" t="s">
        <v>170</v>
      </c>
      <c r="D123" s="173" t="s">
        <v>60</v>
      </c>
      <c r="E123" s="173" t="s">
        <v>56</v>
      </c>
      <c r="F123" s="173" t="s">
        <v>57</v>
      </c>
      <c r="G123" s="173" t="s">
        <v>171</v>
      </c>
      <c r="H123" s="173" t="s">
        <v>172</v>
      </c>
      <c r="I123" s="174" t="s">
        <v>173</v>
      </c>
      <c r="J123" s="175" t="s">
        <v>162</v>
      </c>
      <c r="K123" s="176" t="s">
        <v>174</v>
      </c>
      <c r="L123" s="177"/>
      <c r="M123" s="68" t="s">
        <v>1</v>
      </c>
      <c r="N123" s="69" t="s">
        <v>39</v>
      </c>
      <c r="O123" s="69" t="s">
        <v>175</v>
      </c>
      <c r="P123" s="69" t="s">
        <v>176</v>
      </c>
      <c r="Q123" s="69" t="s">
        <v>177</v>
      </c>
      <c r="R123" s="69" t="s">
        <v>178</v>
      </c>
      <c r="S123" s="69" t="s">
        <v>179</v>
      </c>
      <c r="T123" s="70" t="s">
        <v>180</v>
      </c>
    </row>
    <row r="124" spans="2:65" s="1" customFormat="1" ht="22.9" customHeight="1">
      <c r="B124" s="32"/>
      <c r="C124" s="75" t="s">
        <v>163</v>
      </c>
      <c r="D124" s="33"/>
      <c r="E124" s="33"/>
      <c r="F124" s="33"/>
      <c r="G124" s="33"/>
      <c r="H124" s="33"/>
      <c r="I124" s="115"/>
      <c r="J124" s="178">
        <f>BK124</f>
        <v>0</v>
      </c>
      <c r="K124" s="33"/>
      <c r="L124" s="36"/>
      <c r="M124" s="71"/>
      <c r="N124" s="72"/>
      <c r="O124" s="72"/>
      <c r="P124" s="179">
        <f>P125+P166</f>
        <v>0</v>
      </c>
      <c r="Q124" s="72"/>
      <c r="R124" s="179">
        <f>R125+R166</f>
        <v>1017.9960000000001</v>
      </c>
      <c r="S124" s="72"/>
      <c r="T124" s="180">
        <f>T125+T166</f>
        <v>0</v>
      </c>
      <c r="AT124" s="15" t="s">
        <v>74</v>
      </c>
      <c r="AU124" s="15" t="s">
        <v>164</v>
      </c>
      <c r="BK124" s="181">
        <f>BK125+BK166</f>
        <v>0</v>
      </c>
    </row>
    <row r="125" spans="2:65" s="11" customFormat="1" ht="25.9" customHeight="1">
      <c r="B125" s="182"/>
      <c r="C125" s="183"/>
      <c r="D125" s="184" t="s">
        <v>74</v>
      </c>
      <c r="E125" s="185" t="s">
        <v>181</v>
      </c>
      <c r="F125" s="185" t="s">
        <v>182</v>
      </c>
      <c r="G125" s="183"/>
      <c r="H125" s="183"/>
      <c r="I125" s="186"/>
      <c r="J125" s="170">
        <f>BK125</f>
        <v>0</v>
      </c>
      <c r="K125" s="183"/>
      <c r="L125" s="187"/>
      <c r="M125" s="188"/>
      <c r="N125" s="189"/>
      <c r="O125" s="189"/>
      <c r="P125" s="190">
        <f>P126+P161</f>
        <v>0</v>
      </c>
      <c r="Q125" s="189"/>
      <c r="R125" s="190">
        <f>R126+R161</f>
        <v>1017.9960000000001</v>
      </c>
      <c r="S125" s="189"/>
      <c r="T125" s="191">
        <f>T126+T161</f>
        <v>0</v>
      </c>
      <c r="AR125" s="192" t="s">
        <v>82</v>
      </c>
      <c r="AT125" s="193" t="s">
        <v>74</v>
      </c>
      <c r="AU125" s="193" t="s">
        <v>75</v>
      </c>
      <c r="AY125" s="192" t="s">
        <v>183</v>
      </c>
      <c r="BK125" s="194">
        <f>BK126+BK161</f>
        <v>0</v>
      </c>
    </row>
    <row r="126" spans="2:65" s="11" customFormat="1" ht="22.9" customHeight="1">
      <c r="B126" s="182"/>
      <c r="C126" s="183"/>
      <c r="D126" s="184" t="s">
        <v>74</v>
      </c>
      <c r="E126" s="195" t="s">
        <v>82</v>
      </c>
      <c r="F126" s="195" t="s">
        <v>184</v>
      </c>
      <c r="G126" s="183"/>
      <c r="H126" s="183"/>
      <c r="I126" s="186"/>
      <c r="J126" s="196">
        <f>BK126</f>
        <v>0</v>
      </c>
      <c r="K126" s="183"/>
      <c r="L126" s="187"/>
      <c r="M126" s="188"/>
      <c r="N126" s="189"/>
      <c r="O126" s="189"/>
      <c r="P126" s="190">
        <f>SUM(P127:P160)</f>
        <v>0</v>
      </c>
      <c r="Q126" s="189"/>
      <c r="R126" s="190">
        <f>SUM(R127:R160)</f>
        <v>1017.9960000000001</v>
      </c>
      <c r="S126" s="189"/>
      <c r="T126" s="191">
        <f>SUM(T127:T160)</f>
        <v>0</v>
      </c>
      <c r="AR126" s="192" t="s">
        <v>82</v>
      </c>
      <c r="AT126" s="193" t="s">
        <v>74</v>
      </c>
      <c r="AU126" s="193" t="s">
        <v>82</v>
      </c>
      <c r="AY126" s="192" t="s">
        <v>183</v>
      </c>
      <c r="BK126" s="194">
        <f>SUM(BK127:BK160)</f>
        <v>0</v>
      </c>
    </row>
    <row r="127" spans="2:65" s="1" customFormat="1" ht="48" customHeight="1">
      <c r="B127" s="32"/>
      <c r="C127" s="197" t="s">
        <v>82</v>
      </c>
      <c r="D127" s="197" t="s">
        <v>185</v>
      </c>
      <c r="E127" s="198" t="s">
        <v>186</v>
      </c>
      <c r="F127" s="199" t="s">
        <v>187</v>
      </c>
      <c r="G127" s="200" t="s">
        <v>188</v>
      </c>
      <c r="H127" s="201">
        <v>190.4</v>
      </c>
      <c r="I127" s="202"/>
      <c r="J127" s="201">
        <f>ROUND(I127*H127,3)</f>
        <v>0</v>
      </c>
      <c r="K127" s="199" t="s">
        <v>189</v>
      </c>
      <c r="L127" s="36"/>
      <c r="M127" s="203" t="s">
        <v>1</v>
      </c>
      <c r="N127" s="204" t="s">
        <v>41</v>
      </c>
      <c r="O127" s="64"/>
      <c r="P127" s="205">
        <f>O127*H127</f>
        <v>0</v>
      </c>
      <c r="Q127" s="205">
        <v>0</v>
      </c>
      <c r="R127" s="205">
        <f>Q127*H127</f>
        <v>0</v>
      </c>
      <c r="S127" s="205">
        <v>0</v>
      </c>
      <c r="T127" s="206">
        <f>S127*H127</f>
        <v>0</v>
      </c>
      <c r="AR127" s="207" t="s">
        <v>190</v>
      </c>
      <c r="AT127" s="207" t="s">
        <v>185</v>
      </c>
      <c r="AU127" s="207" t="s">
        <v>88</v>
      </c>
      <c r="AY127" s="15" t="s">
        <v>183</v>
      </c>
      <c r="BE127" s="208">
        <f>IF(N127="základná",J127,0)</f>
        <v>0</v>
      </c>
      <c r="BF127" s="208">
        <f>IF(N127="znížená",J127,0)</f>
        <v>0</v>
      </c>
      <c r="BG127" s="208">
        <f>IF(N127="zákl. prenesená",J127,0)</f>
        <v>0</v>
      </c>
      <c r="BH127" s="208">
        <f>IF(N127="zníž. prenesená",J127,0)</f>
        <v>0</v>
      </c>
      <c r="BI127" s="208">
        <f>IF(N127="nulová",J127,0)</f>
        <v>0</v>
      </c>
      <c r="BJ127" s="15" t="s">
        <v>88</v>
      </c>
      <c r="BK127" s="209">
        <f>ROUND(I127*H127,3)</f>
        <v>0</v>
      </c>
      <c r="BL127" s="15" t="s">
        <v>190</v>
      </c>
      <c r="BM127" s="207" t="s">
        <v>191</v>
      </c>
    </row>
    <row r="128" spans="2:65" s="12" customFormat="1" ht="22.5">
      <c r="B128" s="210"/>
      <c r="C128" s="211"/>
      <c r="D128" s="212" t="s">
        <v>192</v>
      </c>
      <c r="E128" s="213" t="s">
        <v>1</v>
      </c>
      <c r="F128" s="214" t="s">
        <v>193</v>
      </c>
      <c r="G128" s="211"/>
      <c r="H128" s="215">
        <v>190.4</v>
      </c>
      <c r="I128" s="216"/>
      <c r="J128" s="211"/>
      <c r="K128" s="211"/>
      <c r="L128" s="217"/>
      <c r="M128" s="218"/>
      <c r="N128" s="219"/>
      <c r="O128" s="219"/>
      <c r="P128" s="219"/>
      <c r="Q128" s="219"/>
      <c r="R128" s="219"/>
      <c r="S128" s="219"/>
      <c r="T128" s="220"/>
      <c r="AT128" s="221" t="s">
        <v>192</v>
      </c>
      <c r="AU128" s="221" t="s">
        <v>88</v>
      </c>
      <c r="AV128" s="12" t="s">
        <v>88</v>
      </c>
      <c r="AW128" s="12" t="s">
        <v>31</v>
      </c>
      <c r="AX128" s="12" t="s">
        <v>82</v>
      </c>
      <c r="AY128" s="221" t="s">
        <v>183</v>
      </c>
    </row>
    <row r="129" spans="2:65" s="1" customFormat="1" ht="36" customHeight="1">
      <c r="B129" s="32"/>
      <c r="C129" s="197" t="s">
        <v>88</v>
      </c>
      <c r="D129" s="197" t="s">
        <v>185</v>
      </c>
      <c r="E129" s="198" t="s">
        <v>194</v>
      </c>
      <c r="F129" s="199" t="s">
        <v>195</v>
      </c>
      <c r="G129" s="200" t="s">
        <v>188</v>
      </c>
      <c r="H129" s="201">
        <v>91.1</v>
      </c>
      <c r="I129" s="202"/>
      <c r="J129" s="201">
        <f>ROUND(I129*H129,3)</f>
        <v>0</v>
      </c>
      <c r="K129" s="199" t="s">
        <v>189</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196</v>
      </c>
    </row>
    <row r="130" spans="2:65" s="12" customFormat="1" ht="22.5">
      <c r="B130" s="210"/>
      <c r="C130" s="211"/>
      <c r="D130" s="212" t="s">
        <v>192</v>
      </c>
      <c r="E130" s="213" t="s">
        <v>1</v>
      </c>
      <c r="F130" s="214" t="s">
        <v>197</v>
      </c>
      <c r="G130" s="211"/>
      <c r="H130" s="215">
        <v>91.1</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198</v>
      </c>
      <c r="D131" s="197" t="s">
        <v>185</v>
      </c>
      <c r="E131" s="198" t="s">
        <v>199</v>
      </c>
      <c r="F131" s="199" t="s">
        <v>200</v>
      </c>
      <c r="G131" s="200" t="s">
        <v>188</v>
      </c>
      <c r="H131" s="201">
        <v>719.8</v>
      </c>
      <c r="I131" s="202"/>
      <c r="J131" s="201">
        <f>ROUND(I131*H131,3)</f>
        <v>0</v>
      </c>
      <c r="K131" s="199" t="s">
        <v>189</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201</v>
      </c>
    </row>
    <row r="132" spans="2:65" s="12" customFormat="1" ht="22.5">
      <c r="B132" s="210"/>
      <c r="C132" s="211"/>
      <c r="D132" s="212" t="s">
        <v>192</v>
      </c>
      <c r="E132" s="213" t="s">
        <v>1</v>
      </c>
      <c r="F132" s="214" t="s">
        <v>202</v>
      </c>
      <c r="G132" s="211"/>
      <c r="H132" s="215">
        <v>284.7</v>
      </c>
      <c r="I132" s="216"/>
      <c r="J132" s="211"/>
      <c r="K132" s="211"/>
      <c r="L132" s="217"/>
      <c r="M132" s="218"/>
      <c r="N132" s="219"/>
      <c r="O132" s="219"/>
      <c r="P132" s="219"/>
      <c r="Q132" s="219"/>
      <c r="R132" s="219"/>
      <c r="S132" s="219"/>
      <c r="T132" s="220"/>
      <c r="AT132" s="221" t="s">
        <v>192</v>
      </c>
      <c r="AU132" s="221" t="s">
        <v>88</v>
      </c>
      <c r="AV132" s="12" t="s">
        <v>88</v>
      </c>
      <c r="AW132" s="12" t="s">
        <v>31</v>
      </c>
      <c r="AX132" s="12" t="s">
        <v>75</v>
      </c>
      <c r="AY132" s="221" t="s">
        <v>183</v>
      </c>
    </row>
    <row r="133" spans="2:65" s="12" customFormat="1">
      <c r="B133" s="210"/>
      <c r="C133" s="211"/>
      <c r="D133" s="212" t="s">
        <v>192</v>
      </c>
      <c r="E133" s="213" t="s">
        <v>1</v>
      </c>
      <c r="F133" s="214" t="s">
        <v>203</v>
      </c>
      <c r="G133" s="211"/>
      <c r="H133" s="215">
        <v>43</v>
      </c>
      <c r="I133" s="216"/>
      <c r="J133" s="211"/>
      <c r="K133" s="211"/>
      <c r="L133" s="217"/>
      <c r="M133" s="218"/>
      <c r="N133" s="219"/>
      <c r="O133" s="219"/>
      <c r="P133" s="219"/>
      <c r="Q133" s="219"/>
      <c r="R133" s="219"/>
      <c r="S133" s="219"/>
      <c r="T133" s="220"/>
      <c r="AT133" s="221" t="s">
        <v>192</v>
      </c>
      <c r="AU133" s="221" t="s">
        <v>88</v>
      </c>
      <c r="AV133" s="12" t="s">
        <v>88</v>
      </c>
      <c r="AW133" s="12" t="s">
        <v>31</v>
      </c>
      <c r="AX133" s="12" t="s">
        <v>75</v>
      </c>
      <c r="AY133" s="221" t="s">
        <v>183</v>
      </c>
    </row>
    <row r="134" spans="2:65" s="12" customFormat="1" ht="22.5">
      <c r="B134" s="210"/>
      <c r="C134" s="211"/>
      <c r="D134" s="212" t="s">
        <v>192</v>
      </c>
      <c r="E134" s="213" t="s">
        <v>1</v>
      </c>
      <c r="F134" s="214" t="s">
        <v>204</v>
      </c>
      <c r="G134" s="211"/>
      <c r="H134" s="215">
        <v>392.1</v>
      </c>
      <c r="I134" s="216"/>
      <c r="J134" s="211"/>
      <c r="K134" s="211"/>
      <c r="L134" s="217"/>
      <c r="M134" s="218"/>
      <c r="N134" s="219"/>
      <c r="O134" s="219"/>
      <c r="P134" s="219"/>
      <c r="Q134" s="219"/>
      <c r="R134" s="219"/>
      <c r="S134" s="219"/>
      <c r="T134" s="220"/>
      <c r="AT134" s="221" t="s">
        <v>192</v>
      </c>
      <c r="AU134" s="221" t="s">
        <v>88</v>
      </c>
      <c r="AV134" s="12" t="s">
        <v>88</v>
      </c>
      <c r="AW134" s="12" t="s">
        <v>31</v>
      </c>
      <c r="AX134" s="12" t="s">
        <v>75</v>
      </c>
      <c r="AY134" s="221" t="s">
        <v>183</v>
      </c>
    </row>
    <row r="135" spans="2:65" s="13" customFormat="1">
      <c r="B135" s="222"/>
      <c r="C135" s="223"/>
      <c r="D135" s="212" t="s">
        <v>192</v>
      </c>
      <c r="E135" s="224" t="s">
        <v>1</v>
      </c>
      <c r="F135" s="225" t="s">
        <v>205</v>
      </c>
      <c r="G135" s="223"/>
      <c r="H135" s="226">
        <v>719.8</v>
      </c>
      <c r="I135" s="227"/>
      <c r="J135" s="223"/>
      <c r="K135" s="223"/>
      <c r="L135" s="228"/>
      <c r="M135" s="229"/>
      <c r="N135" s="230"/>
      <c r="O135" s="230"/>
      <c r="P135" s="230"/>
      <c r="Q135" s="230"/>
      <c r="R135" s="230"/>
      <c r="S135" s="230"/>
      <c r="T135" s="231"/>
      <c r="AT135" s="232" t="s">
        <v>192</v>
      </c>
      <c r="AU135" s="232" t="s">
        <v>88</v>
      </c>
      <c r="AV135" s="13" t="s">
        <v>190</v>
      </c>
      <c r="AW135" s="13" t="s">
        <v>31</v>
      </c>
      <c r="AX135" s="13" t="s">
        <v>82</v>
      </c>
      <c r="AY135" s="232" t="s">
        <v>183</v>
      </c>
    </row>
    <row r="136" spans="2:65" s="1" customFormat="1" ht="16.5" customHeight="1">
      <c r="B136" s="32"/>
      <c r="C136" s="233" t="s">
        <v>190</v>
      </c>
      <c r="D136" s="233" t="s">
        <v>206</v>
      </c>
      <c r="E136" s="234" t="s">
        <v>207</v>
      </c>
      <c r="F136" s="235" t="s">
        <v>208</v>
      </c>
      <c r="G136" s="236" t="s">
        <v>209</v>
      </c>
      <c r="H136" s="237">
        <v>411.06</v>
      </c>
      <c r="I136" s="238"/>
      <c r="J136" s="237">
        <f>ROUND(I136*H136,3)</f>
        <v>0</v>
      </c>
      <c r="K136" s="235" t="s">
        <v>189</v>
      </c>
      <c r="L136" s="239"/>
      <c r="M136" s="240" t="s">
        <v>1</v>
      </c>
      <c r="N136" s="241" t="s">
        <v>41</v>
      </c>
      <c r="O136" s="64"/>
      <c r="P136" s="205">
        <f>O136*H136</f>
        <v>0</v>
      </c>
      <c r="Q136" s="205">
        <v>1</v>
      </c>
      <c r="R136" s="205">
        <f>Q136*H136</f>
        <v>411.06</v>
      </c>
      <c r="S136" s="205">
        <v>0</v>
      </c>
      <c r="T136" s="206">
        <f>S136*H136</f>
        <v>0</v>
      </c>
      <c r="AR136" s="207" t="s">
        <v>210</v>
      </c>
      <c r="AT136" s="207" t="s">
        <v>206</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211</v>
      </c>
    </row>
    <row r="137" spans="2:65" s="12" customFormat="1" ht="22.5">
      <c r="B137" s="210"/>
      <c r="C137" s="211"/>
      <c r="D137" s="212" t="s">
        <v>192</v>
      </c>
      <c r="E137" s="213" t="s">
        <v>1</v>
      </c>
      <c r="F137" s="214" t="s">
        <v>212</v>
      </c>
      <c r="G137" s="211"/>
      <c r="H137" s="215">
        <v>286.79000000000002</v>
      </c>
      <c r="I137" s="216"/>
      <c r="J137" s="211"/>
      <c r="K137" s="211"/>
      <c r="L137" s="217"/>
      <c r="M137" s="218"/>
      <c r="N137" s="219"/>
      <c r="O137" s="219"/>
      <c r="P137" s="219"/>
      <c r="Q137" s="219"/>
      <c r="R137" s="219"/>
      <c r="S137" s="219"/>
      <c r="T137" s="220"/>
      <c r="AT137" s="221" t="s">
        <v>192</v>
      </c>
      <c r="AU137" s="221" t="s">
        <v>88</v>
      </c>
      <c r="AV137" s="12" t="s">
        <v>88</v>
      </c>
      <c r="AW137" s="12" t="s">
        <v>31</v>
      </c>
      <c r="AX137" s="12" t="s">
        <v>75</v>
      </c>
      <c r="AY137" s="221" t="s">
        <v>183</v>
      </c>
    </row>
    <row r="138" spans="2:65" s="12" customFormat="1" ht="22.5">
      <c r="B138" s="210"/>
      <c r="C138" s="211"/>
      <c r="D138" s="212" t="s">
        <v>192</v>
      </c>
      <c r="E138" s="213" t="s">
        <v>1</v>
      </c>
      <c r="F138" s="214" t="s">
        <v>213</v>
      </c>
      <c r="G138" s="211"/>
      <c r="H138" s="215">
        <v>124.27</v>
      </c>
      <c r="I138" s="216"/>
      <c r="J138" s="211"/>
      <c r="K138" s="211"/>
      <c r="L138" s="217"/>
      <c r="M138" s="218"/>
      <c r="N138" s="219"/>
      <c r="O138" s="219"/>
      <c r="P138" s="219"/>
      <c r="Q138" s="219"/>
      <c r="R138" s="219"/>
      <c r="S138" s="219"/>
      <c r="T138" s="220"/>
      <c r="AT138" s="221" t="s">
        <v>192</v>
      </c>
      <c r="AU138" s="221" t="s">
        <v>88</v>
      </c>
      <c r="AV138" s="12" t="s">
        <v>88</v>
      </c>
      <c r="AW138" s="12" t="s">
        <v>31</v>
      </c>
      <c r="AX138" s="12" t="s">
        <v>75</v>
      </c>
      <c r="AY138" s="221" t="s">
        <v>183</v>
      </c>
    </row>
    <row r="139" spans="2:65" s="13" customFormat="1">
      <c r="B139" s="222"/>
      <c r="C139" s="223"/>
      <c r="D139" s="212" t="s">
        <v>192</v>
      </c>
      <c r="E139" s="224" t="s">
        <v>1</v>
      </c>
      <c r="F139" s="225" t="s">
        <v>205</v>
      </c>
      <c r="G139" s="223"/>
      <c r="H139" s="226">
        <v>411.06</v>
      </c>
      <c r="I139" s="227"/>
      <c r="J139" s="223"/>
      <c r="K139" s="223"/>
      <c r="L139" s="228"/>
      <c r="M139" s="229"/>
      <c r="N139" s="230"/>
      <c r="O139" s="230"/>
      <c r="P139" s="230"/>
      <c r="Q139" s="230"/>
      <c r="R139" s="230"/>
      <c r="S139" s="230"/>
      <c r="T139" s="231"/>
      <c r="AT139" s="232" t="s">
        <v>192</v>
      </c>
      <c r="AU139" s="232" t="s">
        <v>88</v>
      </c>
      <c r="AV139" s="13" t="s">
        <v>190</v>
      </c>
      <c r="AW139" s="13" t="s">
        <v>31</v>
      </c>
      <c r="AX139" s="13" t="s">
        <v>82</v>
      </c>
      <c r="AY139" s="232" t="s">
        <v>183</v>
      </c>
    </row>
    <row r="140" spans="2:65" s="1" customFormat="1" ht="16.5" customHeight="1">
      <c r="B140" s="32"/>
      <c r="C140" s="233" t="s">
        <v>214</v>
      </c>
      <c r="D140" s="233" t="s">
        <v>206</v>
      </c>
      <c r="E140" s="234" t="s">
        <v>215</v>
      </c>
      <c r="F140" s="235" t="s">
        <v>216</v>
      </c>
      <c r="G140" s="236" t="s">
        <v>209</v>
      </c>
      <c r="H140" s="237">
        <v>606.93600000000004</v>
      </c>
      <c r="I140" s="238"/>
      <c r="J140" s="237">
        <f>ROUND(I140*H140,3)</f>
        <v>0</v>
      </c>
      <c r="K140" s="235" t="s">
        <v>189</v>
      </c>
      <c r="L140" s="239"/>
      <c r="M140" s="240" t="s">
        <v>1</v>
      </c>
      <c r="N140" s="241" t="s">
        <v>41</v>
      </c>
      <c r="O140" s="64"/>
      <c r="P140" s="205">
        <f>O140*H140</f>
        <v>0</v>
      </c>
      <c r="Q140" s="205">
        <v>1</v>
      </c>
      <c r="R140" s="205">
        <f>Q140*H140</f>
        <v>606.93600000000004</v>
      </c>
      <c r="S140" s="205">
        <v>0</v>
      </c>
      <c r="T140" s="206">
        <f>S140*H140</f>
        <v>0</v>
      </c>
      <c r="AR140" s="207" t="s">
        <v>210</v>
      </c>
      <c r="AT140" s="207" t="s">
        <v>206</v>
      </c>
      <c r="AU140" s="207" t="s">
        <v>88</v>
      </c>
      <c r="AY140" s="15" t="s">
        <v>183</v>
      </c>
      <c r="BE140" s="208">
        <f>IF(N140="základná",J140,0)</f>
        <v>0</v>
      </c>
      <c r="BF140" s="208">
        <f>IF(N140="znížená",J140,0)</f>
        <v>0</v>
      </c>
      <c r="BG140" s="208">
        <f>IF(N140="zákl. prenesená",J140,0)</f>
        <v>0</v>
      </c>
      <c r="BH140" s="208">
        <f>IF(N140="zníž. prenesená",J140,0)</f>
        <v>0</v>
      </c>
      <c r="BI140" s="208">
        <f>IF(N140="nulová",J140,0)</f>
        <v>0</v>
      </c>
      <c r="BJ140" s="15" t="s">
        <v>88</v>
      </c>
      <c r="BK140" s="209">
        <f>ROUND(I140*H140,3)</f>
        <v>0</v>
      </c>
      <c r="BL140" s="15" t="s">
        <v>190</v>
      </c>
      <c r="BM140" s="207" t="s">
        <v>217</v>
      </c>
    </row>
    <row r="141" spans="2:65" s="12" customFormat="1" ht="22.5">
      <c r="B141" s="210"/>
      <c r="C141" s="211"/>
      <c r="D141" s="212" t="s">
        <v>192</v>
      </c>
      <c r="E141" s="213" t="s">
        <v>1</v>
      </c>
      <c r="F141" s="214" t="s">
        <v>218</v>
      </c>
      <c r="G141" s="211"/>
      <c r="H141" s="215">
        <v>606.93600000000004</v>
      </c>
      <c r="I141" s="216"/>
      <c r="J141" s="211"/>
      <c r="K141" s="211"/>
      <c r="L141" s="217"/>
      <c r="M141" s="218"/>
      <c r="N141" s="219"/>
      <c r="O141" s="219"/>
      <c r="P141" s="219"/>
      <c r="Q141" s="219"/>
      <c r="R141" s="219"/>
      <c r="S141" s="219"/>
      <c r="T141" s="220"/>
      <c r="AT141" s="221" t="s">
        <v>192</v>
      </c>
      <c r="AU141" s="221" t="s">
        <v>88</v>
      </c>
      <c r="AV141" s="12" t="s">
        <v>88</v>
      </c>
      <c r="AW141" s="12" t="s">
        <v>31</v>
      </c>
      <c r="AX141" s="12" t="s">
        <v>82</v>
      </c>
      <c r="AY141" s="221" t="s">
        <v>183</v>
      </c>
    </row>
    <row r="142" spans="2:65" s="1" customFormat="1" ht="48" customHeight="1">
      <c r="B142" s="32"/>
      <c r="C142" s="197" t="s">
        <v>219</v>
      </c>
      <c r="D142" s="197" t="s">
        <v>185</v>
      </c>
      <c r="E142" s="198" t="s">
        <v>220</v>
      </c>
      <c r="F142" s="199" t="s">
        <v>221</v>
      </c>
      <c r="G142" s="200" t="s">
        <v>188</v>
      </c>
      <c r="H142" s="201">
        <v>423.5</v>
      </c>
      <c r="I142" s="202"/>
      <c r="J142" s="201">
        <f>ROUND(I142*H142,3)</f>
        <v>0</v>
      </c>
      <c r="K142" s="199" t="s">
        <v>189</v>
      </c>
      <c r="L142" s="36"/>
      <c r="M142" s="203" t="s">
        <v>1</v>
      </c>
      <c r="N142" s="204" t="s">
        <v>41</v>
      </c>
      <c r="O142" s="64"/>
      <c r="P142" s="205">
        <f>O142*H142</f>
        <v>0</v>
      </c>
      <c r="Q142" s="205">
        <v>0</v>
      </c>
      <c r="R142" s="205">
        <f>Q142*H142</f>
        <v>0</v>
      </c>
      <c r="S142" s="205">
        <v>0</v>
      </c>
      <c r="T142" s="206">
        <f>S142*H142</f>
        <v>0</v>
      </c>
      <c r="AR142" s="207" t="s">
        <v>190</v>
      </c>
      <c r="AT142" s="207" t="s">
        <v>185</v>
      </c>
      <c r="AU142" s="207" t="s">
        <v>88</v>
      </c>
      <c r="AY142" s="15" t="s">
        <v>183</v>
      </c>
      <c r="BE142" s="208">
        <f>IF(N142="základná",J142,0)</f>
        <v>0</v>
      </c>
      <c r="BF142" s="208">
        <f>IF(N142="znížená",J142,0)</f>
        <v>0</v>
      </c>
      <c r="BG142" s="208">
        <f>IF(N142="zákl. prenesená",J142,0)</f>
        <v>0</v>
      </c>
      <c r="BH142" s="208">
        <f>IF(N142="zníž. prenesená",J142,0)</f>
        <v>0</v>
      </c>
      <c r="BI142" s="208">
        <f>IF(N142="nulová",J142,0)</f>
        <v>0</v>
      </c>
      <c r="BJ142" s="15" t="s">
        <v>88</v>
      </c>
      <c r="BK142" s="209">
        <f>ROUND(I142*H142,3)</f>
        <v>0</v>
      </c>
      <c r="BL142" s="15" t="s">
        <v>190</v>
      </c>
      <c r="BM142" s="207" t="s">
        <v>222</v>
      </c>
    </row>
    <row r="143" spans="2:65" s="12" customFormat="1">
      <c r="B143" s="210"/>
      <c r="C143" s="211"/>
      <c r="D143" s="212" t="s">
        <v>192</v>
      </c>
      <c r="E143" s="213" t="s">
        <v>1</v>
      </c>
      <c r="F143" s="214" t="s">
        <v>223</v>
      </c>
      <c r="G143" s="211"/>
      <c r="H143" s="215">
        <v>397.7</v>
      </c>
      <c r="I143" s="216"/>
      <c r="J143" s="211"/>
      <c r="K143" s="211"/>
      <c r="L143" s="217"/>
      <c r="M143" s="218"/>
      <c r="N143" s="219"/>
      <c r="O143" s="219"/>
      <c r="P143" s="219"/>
      <c r="Q143" s="219"/>
      <c r="R143" s="219"/>
      <c r="S143" s="219"/>
      <c r="T143" s="220"/>
      <c r="AT143" s="221" t="s">
        <v>192</v>
      </c>
      <c r="AU143" s="221" t="s">
        <v>88</v>
      </c>
      <c r="AV143" s="12" t="s">
        <v>88</v>
      </c>
      <c r="AW143" s="12" t="s">
        <v>31</v>
      </c>
      <c r="AX143" s="12" t="s">
        <v>75</v>
      </c>
      <c r="AY143" s="221" t="s">
        <v>183</v>
      </c>
    </row>
    <row r="144" spans="2:65" s="12" customFormat="1">
      <c r="B144" s="210"/>
      <c r="C144" s="211"/>
      <c r="D144" s="212" t="s">
        <v>192</v>
      </c>
      <c r="E144" s="213" t="s">
        <v>1</v>
      </c>
      <c r="F144" s="214" t="s">
        <v>224</v>
      </c>
      <c r="G144" s="211"/>
      <c r="H144" s="215">
        <v>25.8</v>
      </c>
      <c r="I144" s="216"/>
      <c r="J144" s="211"/>
      <c r="K144" s="211"/>
      <c r="L144" s="217"/>
      <c r="M144" s="218"/>
      <c r="N144" s="219"/>
      <c r="O144" s="219"/>
      <c r="P144" s="219"/>
      <c r="Q144" s="219"/>
      <c r="R144" s="219"/>
      <c r="S144" s="219"/>
      <c r="T144" s="220"/>
      <c r="AT144" s="221" t="s">
        <v>192</v>
      </c>
      <c r="AU144" s="221" t="s">
        <v>88</v>
      </c>
      <c r="AV144" s="12" t="s">
        <v>88</v>
      </c>
      <c r="AW144" s="12" t="s">
        <v>31</v>
      </c>
      <c r="AX144" s="12" t="s">
        <v>75</v>
      </c>
      <c r="AY144" s="221" t="s">
        <v>183</v>
      </c>
    </row>
    <row r="145" spans="2:65" s="13" customFormat="1">
      <c r="B145" s="222"/>
      <c r="C145" s="223"/>
      <c r="D145" s="212" t="s">
        <v>192</v>
      </c>
      <c r="E145" s="224" t="s">
        <v>1</v>
      </c>
      <c r="F145" s="225" t="s">
        <v>205</v>
      </c>
      <c r="G145" s="223"/>
      <c r="H145" s="226">
        <v>423.5</v>
      </c>
      <c r="I145" s="227"/>
      <c r="J145" s="223"/>
      <c r="K145" s="223"/>
      <c r="L145" s="228"/>
      <c r="M145" s="229"/>
      <c r="N145" s="230"/>
      <c r="O145" s="230"/>
      <c r="P145" s="230"/>
      <c r="Q145" s="230"/>
      <c r="R145" s="230"/>
      <c r="S145" s="230"/>
      <c r="T145" s="231"/>
      <c r="AT145" s="232" t="s">
        <v>192</v>
      </c>
      <c r="AU145" s="232" t="s">
        <v>88</v>
      </c>
      <c r="AV145" s="13" t="s">
        <v>190</v>
      </c>
      <c r="AW145" s="13" t="s">
        <v>31</v>
      </c>
      <c r="AX145" s="13" t="s">
        <v>82</v>
      </c>
      <c r="AY145" s="232" t="s">
        <v>183</v>
      </c>
    </row>
    <row r="146" spans="2:65" s="1" customFormat="1" ht="48" customHeight="1">
      <c r="B146" s="32"/>
      <c r="C146" s="197" t="s">
        <v>225</v>
      </c>
      <c r="D146" s="197" t="s">
        <v>185</v>
      </c>
      <c r="E146" s="198" t="s">
        <v>226</v>
      </c>
      <c r="F146" s="199" t="s">
        <v>227</v>
      </c>
      <c r="G146" s="200" t="s">
        <v>188</v>
      </c>
      <c r="H146" s="201">
        <v>241.8</v>
      </c>
      <c r="I146" s="202"/>
      <c r="J146" s="201">
        <f>ROUND(I146*H146,3)</f>
        <v>0</v>
      </c>
      <c r="K146" s="199" t="s">
        <v>189</v>
      </c>
      <c r="L146" s="36"/>
      <c r="M146" s="203" t="s">
        <v>1</v>
      </c>
      <c r="N146" s="204" t="s">
        <v>41</v>
      </c>
      <c r="O146" s="64"/>
      <c r="P146" s="205">
        <f>O146*H146</f>
        <v>0</v>
      </c>
      <c r="Q146" s="205">
        <v>0</v>
      </c>
      <c r="R146" s="205">
        <f>Q146*H146</f>
        <v>0</v>
      </c>
      <c r="S146" s="205">
        <v>0</v>
      </c>
      <c r="T146" s="206">
        <f>S146*H146</f>
        <v>0</v>
      </c>
      <c r="AR146" s="207" t="s">
        <v>190</v>
      </c>
      <c r="AT146" s="207" t="s">
        <v>185</v>
      </c>
      <c r="AU146" s="207" t="s">
        <v>88</v>
      </c>
      <c r="AY146" s="15" t="s">
        <v>183</v>
      </c>
      <c r="BE146" s="208">
        <f>IF(N146="základná",J146,0)</f>
        <v>0</v>
      </c>
      <c r="BF146" s="208">
        <f>IF(N146="znížená",J146,0)</f>
        <v>0</v>
      </c>
      <c r="BG146" s="208">
        <f>IF(N146="zákl. prenesená",J146,0)</f>
        <v>0</v>
      </c>
      <c r="BH146" s="208">
        <f>IF(N146="zníž. prenesená",J146,0)</f>
        <v>0</v>
      </c>
      <c r="BI146" s="208">
        <f>IF(N146="nulová",J146,0)</f>
        <v>0</v>
      </c>
      <c r="BJ146" s="15" t="s">
        <v>88</v>
      </c>
      <c r="BK146" s="209">
        <f>ROUND(I146*H146,3)</f>
        <v>0</v>
      </c>
      <c r="BL146" s="15" t="s">
        <v>190</v>
      </c>
      <c r="BM146" s="207" t="s">
        <v>228</v>
      </c>
    </row>
    <row r="147" spans="2:65" s="12" customFormat="1" ht="22.5">
      <c r="B147" s="210"/>
      <c r="C147" s="211"/>
      <c r="D147" s="212" t="s">
        <v>192</v>
      </c>
      <c r="E147" s="213" t="s">
        <v>1</v>
      </c>
      <c r="F147" s="214" t="s">
        <v>229</v>
      </c>
      <c r="G147" s="211"/>
      <c r="H147" s="215">
        <v>168.7</v>
      </c>
      <c r="I147" s="216"/>
      <c r="J147" s="211"/>
      <c r="K147" s="211"/>
      <c r="L147" s="217"/>
      <c r="M147" s="218"/>
      <c r="N147" s="219"/>
      <c r="O147" s="219"/>
      <c r="P147" s="219"/>
      <c r="Q147" s="219"/>
      <c r="R147" s="219"/>
      <c r="S147" s="219"/>
      <c r="T147" s="220"/>
      <c r="AT147" s="221" t="s">
        <v>192</v>
      </c>
      <c r="AU147" s="221" t="s">
        <v>88</v>
      </c>
      <c r="AV147" s="12" t="s">
        <v>88</v>
      </c>
      <c r="AW147" s="12" t="s">
        <v>31</v>
      </c>
      <c r="AX147" s="12" t="s">
        <v>75</v>
      </c>
      <c r="AY147" s="221" t="s">
        <v>183</v>
      </c>
    </row>
    <row r="148" spans="2:65" s="12" customFormat="1">
      <c r="B148" s="210"/>
      <c r="C148" s="211"/>
      <c r="D148" s="212" t="s">
        <v>192</v>
      </c>
      <c r="E148" s="213" t="s">
        <v>1</v>
      </c>
      <c r="F148" s="214" t="s">
        <v>230</v>
      </c>
      <c r="G148" s="211"/>
      <c r="H148" s="215">
        <v>73.099999999999994</v>
      </c>
      <c r="I148" s="216"/>
      <c r="J148" s="211"/>
      <c r="K148" s="211"/>
      <c r="L148" s="217"/>
      <c r="M148" s="218"/>
      <c r="N148" s="219"/>
      <c r="O148" s="219"/>
      <c r="P148" s="219"/>
      <c r="Q148" s="219"/>
      <c r="R148" s="219"/>
      <c r="S148" s="219"/>
      <c r="T148" s="220"/>
      <c r="AT148" s="221" t="s">
        <v>192</v>
      </c>
      <c r="AU148" s="221" t="s">
        <v>88</v>
      </c>
      <c r="AV148" s="12" t="s">
        <v>88</v>
      </c>
      <c r="AW148" s="12" t="s">
        <v>31</v>
      </c>
      <c r="AX148" s="12" t="s">
        <v>75</v>
      </c>
      <c r="AY148" s="221" t="s">
        <v>183</v>
      </c>
    </row>
    <row r="149" spans="2:65" s="13" customFormat="1">
      <c r="B149" s="222"/>
      <c r="C149" s="223"/>
      <c r="D149" s="212" t="s">
        <v>192</v>
      </c>
      <c r="E149" s="224" t="s">
        <v>1</v>
      </c>
      <c r="F149" s="225" t="s">
        <v>205</v>
      </c>
      <c r="G149" s="223"/>
      <c r="H149" s="226">
        <v>241.79999999999998</v>
      </c>
      <c r="I149" s="227"/>
      <c r="J149" s="223"/>
      <c r="K149" s="223"/>
      <c r="L149" s="228"/>
      <c r="M149" s="229"/>
      <c r="N149" s="230"/>
      <c r="O149" s="230"/>
      <c r="P149" s="230"/>
      <c r="Q149" s="230"/>
      <c r="R149" s="230"/>
      <c r="S149" s="230"/>
      <c r="T149" s="231"/>
      <c r="AT149" s="232" t="s">
        <v>192</v>
      </c>
      <c r="AU149" s="232" t="s">
        <v>88</v>
      </c>
      <c r="AV149" s="13" t="s">
        <v>190</v>
      </c>
      <c r="AW149" s="13" t="s">
        <v>31</v>
      </c>
      <c r="AX149" s="13" t="s">
        <v>82</v>
      </c>
      <c r="AY149" s="232" t="s">
        <v>183</v>
      </c>
    </row>
    <row r="150" spans="2:65" s="1" customFormat="1" ht="36" customHeight="1">
      <c r="B150" s="32"/>
      <c r="C150" s="197" t="s">
        <v>210</v>
      </c>
      <c r="D150" s="197" t="s">
        <v>185</v>
      </c>
      <c r="E150" s="198" t="s">
        <v>231</v>
      </c>
      <c r="F150" s="199" t="s">
        <v>232</v>
      </c>
      <c r="G150" s="200" t="s">
        <v>188</v>
      </c>
      <c r="H150" s="201">
        <v>275.5</v>
      </c>
      <c r="I150" s="202"/>
      <c r="J150" s="201">
        <f>ROUND(I150*H150,3)</f>
        <v>0</v>
      </c>
      <c r="K150" s="199" t="s">
        <v>189</v>
      </c>
      <c r="L150" s="36"/>
      <c r="M150" s="203" t="s">
        <v>1</v>
      </c>
      <c r="N150" s="204" t="s">
        <v>41</v>
      </c>
      <c r="O150" s="64"/>
      <c r="P150" s="205">
        <f>O150*H150</f>
        <v>0</v>
      </c>
      <c r="Q150" s="205">
        <v>0</v>
      </c>
      <c r="R150" s="205">
        <f>Q150*H150</f>
        <v>0</v>
      </c>
      <c r="S150" s="205">
        <v>0</v>
      </c>
      <c r="T150" s="206">
        <f>S150*H150</f>
        <v>0</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233</v>
      </c>
    </row>
    <row r="151" spans="2:65" s="12" customFormat="1">
      <c r="B151" s="210"/>
      <c r="C151" s="211"/>
      <c r="D151" s="212" t="s">
        <v>192</v>
      </c>
      <c r="E151" s="213" t="s">
        <v>1</v>
      </c>
      <c r="F151" s="214" t="s">
        <v>234</v>
      </c>
      <c r="G151" s="211"/>
      <c r="H151" s="215">
        <v>179.7</v>
      </c>
      <c r="I151" s="216"/>
      <c r="J151" s="211"/>
      <c r="K151" s="211"/>
      <c r="L151" s="217"/>
      <c r="M151" s="218"/>
      <c r="N151" s="219"/>
      <c r="O151" s="219"/>
      <c r="P151" s="219"/>
      <c r="Q151" s="219"/>
      <c r="R151" s="219"/>
      <c r="S151" s="219"/>
      <c r="T151" s="220"/>
      <c r="AT151" s="221" t="s">
        <v>192</v>
      </c>
      <c r="AU151" s="221" t="s">
        <v>88</v>
      </c>
      <c r="AV151" s="12" t="s">
        <v>88</v>
      </c>
      <c r="AW151" s="12" t="s">
        <v>31</v>
      </c>
      <c r="AX151" s="12" t="s">
        <v>75</v>
      </c>
      <c r="AY151" s="221" t="s">
        <v>183</v>
      </c>
    </row>
    <row r="152" spans="2:65" s="12" customFormat="1">
      <c r="B152" s="210"/>
      <c r="C152" s="211"/>
      <c r="D152" s="212" t="s">
        <v>192</v>
      </c>
      <c r="E152" s="213" t="s">
        <v>1</v>
      </c>
      <c r="F152" s="214" t="s">
        <v>235</v>
      </c>
      <c r="G152" s="211"/>
      <c r="H152" s="215">
        <v>52.8</v>
      </c>
      <c r="I152" s="216"/>
      <c r="J152" s="211"/>
      <c r="K152" s="211"/>
      <c r="L152" s="217"/>
      <c r="M152" s="218"/>
      <c r="N152" s="219"/>
      <c r="O152" s="219"/>
      <c r="P152" s="219"/>
      <c r="Q152" s="219"/>
      <c r="R152" s="219"/>
      <c r="S152" s="219"/>
      <c r="T152" s="220"/>
      <c r="AT152" s="221" t="s">
        <v>192</v>
      </c>
      <c r="AU152" s="221" t="s">
        <v>88</v>
      </c>
      <c r="AV152" s="12" t="s">
        <v>88</v>
      </c>
      <c r="AW152" s="12" t="s">
        <v>31</v>
      </c>
      <c r="AX152" s="12" t="s">
        <v>75</v>
      </c>
      <c r="AY152" s="221" t="s">
        <v>183</v>
      </c>
    </row>
    <row r="153" spans="2:65" s="12" customFormat="1">
      <c r="B153" s="210"/>
      <c r="C153" s="211"/>
      <c r="D153" s="212" t="s">
        <v>192</v>
      </c>
      <c r="E153" s="213" t="s">
        <v>1</v>
      </c>
      <c r="F153" s="214" t="s">
        <v>236</v>
      </c>
      <c r="G153" s="211"/>
      <c r="H153" s="215">
        <v>43</v>
      </c>
      <c r="I153" s="216"/>
      <c r="J153" s="211"/>
      <c r="K153" s="211"/>
      <c r="L153" s="217"/>
      <c r="M153" s="218"/>
      <c r="N153" s="219"/>
      <c r="O153" s="219"/>
      <c r="P153" s="219"/>
      <c r="Q153" s="219"/>
      <c r="R153" s="219"/>
      <c r="S153" s="219"/>
      <c r="T153" s="220"/>
      <c r="AT153" s="221" t="s">
        <v>192</v>
      </c>
      <c r="AU153" s="221" t="s">
        <v>88</v>
      </c>
      <c r="AV153" s="12" t="s">
        <v>88</v>
      </c>
      <c r="AW153" s="12" t="s">
        <v>31</v>
      </c>
      <c r="AX153" s="12" t="s">
        <v>75</v>
      </c>
      <c r="AY153" s="221" t="s">
        <v>183</v>
      </c>
    </row>
    <row r="154" spans="2:65" s="13" customFormat="1">
      <c r="B154" s="222"/>
      <c r="C154" s="223"/>
      <c r="D154" s="212" t="s">
        <v>192</v>
      </c>
      <c r="E154" s="224" t="s">
        <v>1</v>
      </c>
      <c r="F154" s="225" t="s">
        <v>205</v>
      </c>
      <c r="G154" s="223"/>
      <c r="H154" s="226">
        <v>275.5</v>
      </c>
      <c r="I154" s="227"/>
      <c r="J154" s="223"/>
      <c r="K154" s="223"/>
      <c r="L154" s="228"/>
      <c r="M154" s="229"/>
      <c r="N154" s="230"/>
      <c r="O154" s="230"/>
      <c r="P154" s="230"/>
      <c r="Q154" s="230"/>
      <c r="R154" s="230"/>
      <c r="S154" s="230"/>
      <c r="T154" s="231"/>
      <c r="AT154" s="232" t="s">
        <v>192</v>
      </c>
      <c r="AU154" s="232" t="s">
        <v>88</v>
      </c>
      <c r="AV154" s="13" t="s">
        <v>190</v>
      </c>
      <c r="AW154" s="13" t="s">
        <v>31</v>
      </c>
      <c r="AX154" s="13" t="s">
        <v>82</v>
      </c>
      <c r="AY154" s="232" t="s">
        <v>183</v>
      </c>
    </row>
    <row r="155" spans="2:65" s="1" customFormat="1" ht="48" customHeight="1">
      <c r="B155" s="32"/>
      <c r="C155" s="197" t="s">
        <v>237</v>
      </c>
      <c r="D155" s="197" t="s">
        <v>185</v>
      </c>
      <c r="E155" s="198" t="s">
        <v>238</v>
      </c>
      <c r="F155" s="199" t="s">
        <v>239</v>
      </c>
      <c r="G155" s="200" t="s">
        <v>240</v>
      </c>
      <c r="H155" s="201">
        <v>138.1</v>
      </c>
      <c r="I155" s="202"/>
      <c r="J155" s="201">
        <f>ROUND(I155*H155,3)</f>
        <v>0</v>
      </c>
      <c r="K155" s="199" t="s">
        <v>189</v>
      </c>
      <c r="L155" s="36"/>
      <c r="M155" s="203" t="s">
        <v>1</v>
      </c>
      <c r="N155" s="204" t="s">
        <v>41</v>
      </c>
      <c r="O155" s="64"/>
      <c r="P155" s="205">
        <f>O155*H155</f>
        <v>0</v>
      </c>
      <c r="Q155" s="205">
        <v>0</v>
      </c>
      <c r="R155" s="205">
        <f>Q155*H155</f>
        <v>0</v>
      </c>
      <c r="S155" s="205">
        <v>0</v>
      </c>
      <c r="T155" s="206">
        <f>S155*H155</f>
        <v>0</v>
      </c>
      <c r="AR155" s="207" t="s">
        <v>190</v>
      </c>
      <c r="AT155" s="207" t="s">
        <v>185</v>
      </c>
      <c r="AU155" s="207" t="s">
        <v>88</v>
      </c>
      <c r="AY155" s="15" t="s">
        <v>183</v>
      </c>
      <c r="BE155" s="208">
        <f>IF(N155="základná",J155,0)</f>
        <v>0</v>
      </c>
      <c r="BF155" s="208">
        <f>IF(N155="znížená",J155,0)</f>
        <v>0</v>
      </c>
      <c r="BG155" s="208">
        <f>IF(N155="zákl. prenesená",J155,0)</f>
        <v>0</v>
      </c>
      <c r="BH155" s="208">
        <f>IF(N155="zníž. prenesená",J155,0)</f>
        <v>0</v>
      </c>
      <c r="BI155" s="208">
        <f>IF(N155="nulová",J155,0)</f>
        <v>0</v>
      </c>
      <c r="BJ155" s="15" t="s">
        <v>88</v>
      </c>
      <c r="BK155" s="209">
        <f>ROUND(I155*H155,3)</f>
        <v>0</v>
      </c>
      <c r="BL155" s="15" t="s">
        <v>190</v>
      </c>
      <c r="BM155" s="207" t="s">
        <v>241</v>
      </c>
    </row>
    <row r="156" spans="2:65" s="12" customFormat="1">
      <c r="B156" s="210"/>
      <c r="C156" s="211"/>
      <c r="D156" s="212" t="s">
        <v>192</v>
      </c>
      <c r="E156" s="213" t="s">
        <v>1</v>
      </c>
      <c r="F156" s="214" t="s">
        <v>242</v>
      </c>
      <c r="G156" s="211"/>
      <c r="H156" s="215">
        <v>138.1</v>
      </c>
      <c r="I156" s="216"/>
      <c r="J156" s="211"/>
      <c r="K156" s="211"/>
      <c r="L156" s="217"/>
      <c r="M156" s="218"/>
      <c r="N156" s="219"/>
      <c r="O156" s="219"/>
      <c r="P156" s="219"/>
      <c r="Q156" s="219"/>
      <c r="R156" s="219"/>
      <c r="S156" s="219"/>
      <c r="T156" s="220"/>
      <c r="AT156" s="221" t="s">
        <v>192</v>
      </c>
      <c r="AU156" s="221" t="s">
        <v>88</v>
      </c>
      <c r="AV156" s="12" t="s">
        <v>88</v>
      </c>
      <c r="AW156" s="12" t="s">
        <v>31</v>
      </c>
      <c r="AX156" s="12" t="s">
        <v>82</v>
      </c>
      <c r="AY156" s="221" t="s">
        <v>183</v>
      </c>
    </row>
    <row r="157" spans="2:65" s="1" customFormat="1" ht="36" customHeight="1">
      <c r="B157" s="32"/>
      <c r="C157" s="197" t="s">
        <v>243</v>
      </c>
      <c r="D157" s="197" t="s">
        <v>185</v>
      </c>
      <c r="E157" s="198" t="s">
        <v>244</v>
      </c>
      <c r="F157" s="199" t="s">
        <v>245</v>
      </c>
      <c r="G157" s="200" t="s">
        <v>240</v>
      </c>
      <c r="H157" s="201">
        <v>269.89999999999998</v>
      </c>
      <c r="I157" s="202"/>
      <c r="J157" s="201">
        <f>ROUND(I157*H157,3)</f>
        <v>0</v>
      </c>
      <c r="K157" s="199" t="s">
        <v>189</v>
      </c>
      <c r="L157" s="36"/>
      <c r="M157" s="203" t="s">
        <v>1</v>
      </c>
      <c r="N157" s="204" t="s">
        <v>41</v>
      </c>
      <c r="O157" s="64"/>
      <c r="P157" s="205">
        <f>O157*H157</f>
        <v>0</v>
      </c>
      <c r="Q157" s="205">
        <v>0</v>
      </c>
      <c r="R157" s="205">
        <f>Q157*H157</f>
        <v>0</v>
      </c>
      <c r="S157" s="205">
        <v>0</v>
      </c>
      <c r="T157" s="206">
        <f>S157*H157</f>
        <v>0</v>
      </c>
      <c r="AR157" s="207" t="s">
        <v>190</v>
      </c>
      <c r="AT157" s="207" t="s">
        <v>185</v>
      </c>
      <c r="AU157" s="207" t="s">
        <v>88</v>
      </c>
      <c r="AY157" s="15" t="s">
        <v>183</v>
      </c>
      <c r="BE157" s="208">
        <f>IF(N157="základná",J157,0)</f>
        <v>0</v>
      </c>
      <c r="BF157" s="208">
        <f>IF(N157="znížená",J157,0)</f>
        <v>0</v>
      </c>
      <c r="BG157" s="208">
        <f>IF(N157="zákl. prenesená",J157,0)</f>
        <v>0</v>
      </c>
      <c r="BH157" s="208">
        <f>IF(N157="zníž. prenesená",J157,0)</f>
        <v>0</v>
      </c>
      <c r="BI157" s="208">
        <f>IF(N157="nulová",J157,0)</f>
        <v>0</v>
      </c>
      <c r="BJ157" s="15" t="s">
        <v>88</v>
      </c>
      <c r="BK157" s="209">
        <f>ROUND(I157*H157,3)</f>
        <v>0</v>
      </c>
      <c r="BL157" s="15" t="s">
        <v>190</v>
      </c>
      <c r="BM157" s="207" t="s">
        <v>246</v>
      </c>
    </row>
    <row r="158" spans="2:65" s="12" customFormat="1">
      <c r="B158" s="210"/>
      <c r="C158" s="211"/>
      <c r="D158" s="212" t="s">
        <v>192</v>
      </c>
      <c r="E158" s="213" t="s">
        <v>1</v>
      </c>
      <c r="F158" s="214" t="s">
        <v>247</v>
      </c>
      <c r="G158" s="211"/>
      <c r="H158" s="215">
        <v>269.89999999999998</v>
      </c>
      <c r="I158" s="216"/>
      <c r="J158" s="211"/>
      <c r="K158" s="211"/>
      <c r="L158" s="217"/>
      <c r="M158" s="218"/>
      <c r="N158" s="219"/>
      <c r="O158" s="219"/>
      <c r="P158" s="219"/>
      <c r="Q158" s="219"/>
      <c r="R158" s="219"/>
      <c r="S158" s="219"/>
      <c r="T158" s="220"/>
      <c r="AT158" s="221" t="s">
        <v>192</v>
      </c>
      <c r="AU158" s="221" t="s">
        <v>88</v>
      </c>
      <c r="AV158" s="12" t="s">
        <v>88</v>
      </c>
      <c r="AW158" s="12" t="s">
        <v>31</v>
      </c>
      <c r="AX158" s="12" t="s">
        <v>82</v>
      </c>
      <c r="AY158" s="221" t="s">
        <v>183</v>
      </c>
    </row>
    <row r="159" spans="2:65" s="1" customFormat="1" ht="48" customHeight="1">
      <c r="B159" s="32"/>
      <c r="C159" s="197" t="s">
        <v>248</v>
      </c>
      <c r="D159" s="197" t="s">
        <v>185</v>
      </c>
      <c r="E159" s="198" t="s">
        <v>249</v>
      </c>
      <c r="F159" s="199" t="s">
        <v>250</v>
      </c>
      <c r="G159" s="200" t="s">
        <v>240</v>
      </c>
      <c r="H159" s="201">
        <v>43.5</v>
      </c>
      <c r="I159" s="202"/>
      <c r="J159" s="201">
        <f>ROUND(I159*H159,3)</f>
        <v>0</v>
      </c>
      <c r="K159" s="199" t="s">
        <v>189</v>
      </c>
      <c r="L159" s="36"/>
      <c r="M159" s="203" t="s">
        <v>1</v>
      </c>
      <c r="N159" s="204" t="s">
        <v>41</v>
      </c>
      <c r="O159" s="64"/>
      <c r="P159" s="205">
        <f>O159*H159</f>
        <v>0</v>
      </c>
      <c r="Q159" s="205">
        <v>0</v>
      </c>
      <c r="R159" s="205">
        <f>Q159*H159</f>
        <v>0</v>
      </c>
      <c r="S159" s="205">
        <v>0</v>
      </c>
      <c r="T159" s="206">
        <f>S159*H159</f>
        <v>0</v>
      </c>
      <c r="AR159" s="207" t="s">
        <v>190</v>
      </c>
      <c r="AT159" s="207" t="s">
        <v>185</v>
      </c>
      <c r="AU159" s="207" t="s">
        <v>88</v>
      </c>
      <c r="AY159" s="15" t="s">
        <v>183</v>
      </c>
      <c r="BE159" s="208">
        <f>IF(N159="základná",J159,0)</f>
        <v>0</v>
      </c>
      <c r="BF159" s="208">
        <f>IF(N159="znížená",J159,0)</f>
        <v>0</v>
      </c>
      <c r="BG159" s="208">
        <f>IF(N159="zákl. prenesená",J159,0)</f>
        <v>0</v>
      </c>
      <c r="BH159" s="208">
        <f>IF(N159="zníž. prenesená",J159,0)</f>
        <v>0</v>
      </c>
      <c r="BI159" s="208">
        <f>IF(N159="nulová",J159,0)</f>
        <v>0</v>
      </c>
      <c r="BJ159" s="15" t="s">
        <v>88</v>
      </c>
      <c r="BK159" s="209">
        <f>ROUND(I159*H159,3)</f>
        <v>0</v>
      </c>
      <c r="BL159" s="15" t="s">
        <v>190</v>
      </c>
      <c r="BM159" s="207" t="s">
        <v>251</v>
      </c>
    </row>
    <row r="160" spans="2:65" s="12" customFormat="1">
      <c r="B160" s="210"/>
      <c r="C160" s="211"/>
      <c r="D160" s="212" t="s">
        <v>192</v>
      </c>
      <c r="E160" s="213" t="s">
        <v>1</v>
      </c>
      <c r="F160" s="214" t="s">
        <v>252</v>
      </c>
      <c r="G160" s="211"/>
      <c r="H160" s="215">
        <v>43.5</v>
      </c>
      <c r="I160" s="216"/>
      <c r="J160" s="211"/>
      <c r="K160" s="211"/>
      <c r="L160" s="217"/>
      <c r="M160" s="218"/>
      <c r="N160" s="219"/>
      <c r="O160" s="219"/>
      <c r="P160" s="219"/>
      <c r="Q160" s="219"/>
      <c r="R160" s="219"/>
      <c r="S160" s="219"/>
      <c r="T160" s="220"/>
      <c r="AT160" s="221" t="s">
        <v>192</v>
      </c>
      <c r="AU160" s="221" t="s">
        <v>88</v>
      </c>
      <c r="AV160" s="12" t="s">
        <v>88</v>
      </c>
      <c r="AW160" s="12" t="s">
        <v>31</v>
      </c>
      <c r="AX160" s="12" t="s">
        <v>82</v>
      </c>
      <c r="AY160" s="221" t="s">
        <v>183</v>
      </c>
    </row>
    <row r="161" spans="2:65" s="11" customFormat="1" ht="22.9" customHeight="1">
      <c r="B161" s="182"/>
      <c r="C161" s="183"/>
      <c r="D161" s="184" t="s">
        <v>74</v>
      </c>
      <c r="E161" s="195" t="s">
        <v>253</v>
      </c>
      <c r="F161" s="195" t="s">
        <v>254</v>
      </c>
      <c r="G161" s="183"/>
      <c r="H161" s="183"/>
      <c r="I161" s="186"/>
      <c r="J161" s="196">
        <f>BK161</f>
        <v>0</v>
      </c>
      <c r="K161" s="183"/>
      <c r="L161" s="187"/>
      <c r="M161" s="188"/>
      <c r="N161" s="189"/>
      <c r="O161" s="189"/>
      <c r="P161" s="190">
        <f>SUM(P162:P165)</f>
        <v>0</v>
      </c>
      <c r="Q161" s="189"/>
      <c r="R161" s="190">
        <f>SUM(R162:R165)</f>
        <v>0</v>
      </c>
      <c r="S161" s="189"/>
      <c r="T161" s="191">
        <f>SUM(T162:T165)</f>
        <v>0</v>
      </c>
      <c r="AR161" s="192" t="s">
        <v>198</v>
      </c>
      <c r="AT161" s="193" t="s">
        <v>74</v>
      </c>
      <c r="AU161" s="193" t="s">
        <v>82</v>
      </c>
      <c r="AY161" s="192" t="s">
        <v>183</v>
      </c>
      <c r="BK161" s="194">
        <f>SUM(BK162:BK165)</f>
        <v>0</v>
      </c>
    </row>
    <row r="162" spans="2:65" s="1" customFormat="1" ht="36" customHeight="1">
      <c r="B162" s="32"/>
      <c r="C162" s="197" t="s">
        <v>255</v>
      </c>
      <c r="D162" s="197" t="s">
        <v>185</v>
      </c>
      <c r="E162" s="198" t="s">
        <v>256</v>
      </c>
      <c r="F162" s="199" t="s">
        <v>257</v>
      </c>
      <c r="G162" s="200" t="s">
        <v>240</v>
      </c>
      <c r="H162" s="201">
        <v>182.6</v>
      </c>
      <c r="I162" s="202"/>
      <c r="J162" s="201">
        <f>ROUND(I162*H162,3)</f>
        <v>0</v>
      </c>
      <c r="K162" s="199" t="s">
        <v>189</v>
      </c>
      <c r="L162" s="36"/>
      <c r="M162" s="203" t="s">
        <v>1</v>
      </c>
      <c r="N162" s="204" t="s">
        <v>41</v>
      </c>
      <c r="O162" s="64"/>
      <c r="P162" s="205">
        <f>O162*H162</f>
        <v>0</v>
      </c>
      <c r="Q162" s="205">
        <v>0</v>
      </c>
      <c r="R162" s="205">
        <f>Q162*H162</f>
        <v>0</v>
      </c>
      <c r="S162" s="205">
        <v>0</v>
      </c>
      <c r="T162" s="206">
        <f>S162*H162</f>
        <v>0</v>
      </c>
      <c r="AR162" s="207" t="s">
        <v>258</v>
      </c>
      <c r="AT162" s="207" t="s">
        <v>185</v>
      </c>
      <c r="AU162" s="207" t="s">
        <v>88</v>
      </c>
      <c r="AY162" s="15" t="s">
        <v>183</v>
      </c>
      <c r="BE162" s="208">
        <f>IF(N162="základná",J162,0)</f>
        <v>0</v>
      </c>
      <c r="BF162" s="208">
        <f>IF(N162="znížená",J162,0)</f>
        <v>0</v>
      </c>
      <c r="BG162" s="208">
        <f>IF(N162="zákl. prenesená",J162,0)</f>
        <v>0</v>
      </c>
      <c r="BH162" s="208">
        <f>IF(N162="zníž. prenesená",J162,0)</f>
        <v>0</v>
      </c>
      <c r="BI162" s="208">
        <f>IF(N162="nulová",J162,0)</f>
        <v>0</v>
      </c>
      <c r="BJ162" s="15" t="s">
        <v>88</v>
      </c>
      <c r="BK162" s="209">
        <f>ROUND(I162*H162,3)</f>
        <v>0</v>
      </c>
      <c r="BL162" s="15" t="s">
        <v>258</v>
      </c>
      <c r="BM162" s="207" t="s">
        <v>259</v>
      </c>
    </row>
    <row r="163" spans="2:65" s="12" customFormat="1">
      <c r="B163" s="210"/>
      <c r="C163" s="211"/>
      <c r="D163" s="212" t="s">
        <v>192</v>
      </c>
      <c r="E163" s="213" t="s">
        <v>1</v>
      </c>
      <c r="F163" s="214" t="s">
        <v>260</v>
      </c>
      <c r="G163" s="211"/>
      <c r="H163" s="215">
        <v>43.5</v>
      </c>
      <c r="I163" s="216"/>
      <c r="J163" s="211"/>
      <c r="K163" s="211"/>
      <c r="L163" s="217"/>
      <c r="M163" s="218"/>
      <c r="N163" s="219"/>
      <c r="O163" s="219"/>
      <c r="P163" s="219"/>
      <c r="Q163" s="219"/>
      <c r="R163" s="219"/>
      <c r="S163" s="219"/>
      <c r="T163" s="220"/>
      <c r="AT163" s="221" t="s">
        <v>192</v>
      </c>
      <c r="AU163" s="221" t="s">
        <v>88</v>
      </c>
      <c r="AV163" s="12" t="s">
        <v>88</v>
      </c>
      <c r="AW163" s="12" t="s">
        <v>31</v>
      </c>
      <c r="AX163" s="12" t="s">
        <v>75</v>
      </c>
      <c r="AY163" s="221" t="s">
        <v>183</v>
      </c>
    </row>
    <row r="164" spans="2:65" s="12" customFormat="1">
      <c r="B164" s="210"/>
      <c r="C164" s="211"/>
      <c r="D164" s="212" t="s">
        <v>192</v>
      </c>
      <c r="E164" s="213" t="s">
        <v>1</v>
      </c>
      <c r="F164" s="214" t="s">
        <v>261</v>
      </c>
      <c r="G164" s="211"/>
      <c r="H164" s="215">
        <v>139.1</v>
      </c>
      <c r="I164" s="216"/>
      <c r="J164" s="211"/>
      <c r="K164" s="211"/>
      <c r="L164" s="217"/>
      <c r="M164" s="218"/>
      <c r="N164" s="219"/>
      <c r="O164" s="219"/>
      <c r="P164" s="219"/>
      <c r="Q164" s="219"/>
      <c r="R164" s="219"/>
      <c r="S164" s="219"/>
      <c r="T164" s="220"/>
      <c r="AT164" s="221" t="s">
        <v>192</v>
      </c>
      <c r="AU164" s="221" t="s">
        <v>88</v>
      </c>
      <c r="AV164" s="12" t="s">
        <v>88</v>
      </c>
      <c r="AW164" s="12" t="s">
        <v>31</v>
      </c>
      <c r="AX164" s="12" t="s">
        <v>75</v>
      </c>
      <c r="AY164" s="221" t="s">
        <v>183</v>
      </c>
    </row>
    <row r="165" spans="2:65" s="13" customFormat="1">
      <c r="B165" s="222"/>
      <c r="C165" s="223"/>
      <c r="D165" s="212" t="s">
        <v>192</v>
      </c>
      <c r="E165" s="224" t="s">
        <v>1</v>
      </c>
      <c r="F165" s="225" t="s">
        <v>205</v>
      </c>
      <c r="G165" s="223"/>
      <c r="H165" s="226">
        <v>182.6</v>
      </c>
      <c r="I165" s="227"/>
      <c r="J165" s="223"/>
      <c r="K165" s="223"/>
      <c r="L165" s="228"/>
      <c r="M165" s="229"/>
      <c r="N165" s="230"/>
      <c r="O165" s="230"/>
      <c r="P165" s="230"/>
      <c r="Q165" s="230"/>
      <c r="R165" s="230"/>
      <c r="S165" s="230"/>
      <c r="T165" s="231"/>
      <c r="AT165" s="232" t="s">
        <v>192</v>
      </c>
      <c r="AU165" s="232" t="s">
        <v>88</v>
      </c>
      <c r="AV165" s="13" t="s">
        <v>190</v>
      </c>
      <c r="AW165" s="13" t="s">
        <v>31</v>
      </c>
      <c r="AX165" s="13" t="s">
        <v>82</v>
      </c>
      <c r="AY165" s="232" t="s">
        <v>183</v>
      </c>
    </row>
    <row r="166" spans="2:65" s="1" customFormat="1" ht="49.9" customHeight="1">
      <c r="B166" s="32"/>
      <c r="C166" s="33"/>
      <c r="D166" s="33"/>
      <c r="E166" s="185" t="s">
        <v>262</v>
      </c>
      <c r="F166" s="185" t="s">
        <v>263</v>
      </c>
      <c r="G166" s="33"/>
      <c r="H166" s="33"/>
      <c r="I166" s="115"/>
      <c r="J166" s="170">
        <f>BK166</f>
        <v>0</v>
      </c>
      <c r="K166" s="33"/>
      <c r="L166" s="36"/>
      <c r="M166" s="242"/>
      <c r="N166" s="64"/>
      <c r="O166" s="64"/>
      <c r="P166" s="64"/>
      <c r="Q166" s="64"/>
      <c r="R166" s="64"/>
      <c r="S166" s="64"/>
      <c r="T166" s="65"/>
      <c r="AT166" s="15" t="s">
        <v>74</v>
      </c>
      <c r="AU166" s="15" t="s">
        <v>75</v>
      </c>
      <c r="AY166" s="15" t="s">
        <v>264</v>
      </c>
      <c r="BK166" s="209">
        <f>SUM(BK167:BK169)</f>
        <v>0</v>
      </c>
    </row>
    <row r="167" spans="2:65" s="1" customFormat="1" ht="16.350000000000001" customHeight="1">
      <c r="B167" s="32"/>
      <c r="C167" s="243" t="s">
        <v>1</v>
      </c>
      <c r="D167" s="243" t="s">
        <v>185</v>
      </c>
      <c r="E167" s="244" t="s">
        <v>1</v>
      </c>
      <c r="F167" s="245" t="s">
        <v>1</v>
      </c>
      <c r="G167" s="246" t="s">
        <v>1</v>
      </c>
      <c r="H167" s="247"/>
      <c r="I167" s="247"/>
      <c r="J167" s="248">
        <f>BK167</f>
        <v>0</v>
      </c>
      <c r="K167" s="249"/>
      <c r="L167" s="36"/>
      <c r="M167" s="250" t="s">
        <v>1</v>
      </c>
      <c r="N167" s="251" t="s">
        <v>41</v>
      </c>
      <c r="O167" s="64"/>
      <c r="P167" s="64"/>
      <c r="Q167" s="64"/>
      <c r="R167" s="64"/>
      <c r="S167" s="64"/>
      <c r="T167" s="65"/>
      <c r="AT167" s="15" t="s">
        <v>264</v>
      </c>
      <c r="AU167" s="15" t="s">
        <v>82</v>
      </c>
      <c r="AY167" s="15" t="s">
        <v>264</v>
      </c>
      <c r="BE167" s="208">
        <f>IF(N167="základná",J167,0)</f>
        <v>0</v>
      </c>
      <c r="BF167" s="208">
        <f>IF(N167="znížená",J167,0)</f>
        <v>0</v>
      </c>
      <c r="BG167" s="208">
        <f>IF(N167="zákl. prenesená",J167,0)</f>
        <v>0</v>
      </c>
      <c r="BH167" s="208">
        <f>IF(N167="zníž. prenesená",J167,0)</f>
        <v>0</v>
      </c>
      <c r="BI167" s="208">
        <f>IF(N167="nulová",J167,0)</f>
        <v>0</v>
      </c>
      <c r="BJ167" s="15" t="s">
        <v>88</v>
      </c>
      <c r="BK167" s="209">
        <f>I167*H167</f>
        <v>0</v>
      </c>
    </row>
    <row r="168" spans="2:65" s="1" customFormat="1" ht="16.350000000000001" customHeight="1">
      <c r="B168" s="32"/>
      <c r="C168" s="243" t="s">
        <v>1</v>
      </c>
      <c r="D168" s="243" t="s">
        <v>185</v>
      </c>
      <c r="E168" s="244" t="s">
        <v>1</v>
      </c>
      <c r="F168" s="245" t="s">
        <v>1</v>
      </c>
      <c r="G168" s="246" t="s">
        <v>1</v>
      </c>
      <c r="H168" s="247"/>
      <c r="I168" s="247"/>
      <c r="J168" s="248">
        <f>BK168</f>
        <v>0</v>
      </c>
      <c r="K168" s="249"/>
      <c r="L168" s="36"/>
      <c r="M168" s="250" t="s">
        <v>1</v>
      </c>
      <c r="N168" s="251" t="s">
        <v>41</v>
      </c>
      <c r="O168" s="64"/>
      <c r="P168" s="64"/>
      <c r="Q168" s="64"/>
      <c r="R168" s="64"/>
      <c r="S168" s="64"/>
      <c r="T168" s="65"/>
      <c r="AT168" s="15" t="s">
        <v>264</v>
      </c>
      <c r="AU168" s="15" t="s">
        <v>82</v>
      </c>
      <c r="AY168" s="15" t="s">
        <v>264</v>
      </c>
      <c r="BE168" s="208">
        <f>IF(N168="základná",J168,0)</f>
        <v>0</v>
      </c>
      <c r="BF168" s="208">
        <f>IF(N168="znížená",J168,0)</f>
        <v>0</v>
      </c>
      <c r="BG168" s="208">
        <f>IF(N168="zákl. prenesená",J168,0)</f>
        <v>0</v>
      </c>
      <c r="BH168" s="208">
        <f>IF(N168="zníž. prenesená",J168,0)</f>
        <v>0</v>
      </c>
      <c r="BI168" s="208">
        <f>IF(N168="nulová",J168,0)</f>
        <v>0</v>
      </c>
      <c r="BJ168" s="15" t="s">
        <v>88</v>
      </c>
      <c r="BK168" s="209">
        <f>I168*H168</f>
        <v>0</v>
      </c>
    </row>
    <row r="169" spans="2:65" s="1" customFormat="1" ht="16.350000000000001" customHeight="1">
      <c r="B169" s="32"/>
      <c r="C169" s="243" t="s">
        <v>1</v>
      </c>
      <c r="D169" s="243" t="s">
        <v>185</v>
      </c>
      <c r="E169" s="244" t="s">
        <v>1</v>
      </c>
      <c r="F169" s="245" t="s">
        <v>1</v>
      </c>
      <c r="G169" s="246" t="s">
        <v>1</v>
      </c>
      <c r="H169" s="247"/>
      <c r="I169" s="247"/>
      <c r="J169" s="248">
        <f>BK169</f>
        <v>0</v>
      </c>
      <c r="K169" s="249"/>
      <c r="L169" s="36"/>
      <c r="M169" s="250" t="s">
        <v>1</v>
      </c>
      <c r="N169" s="251" t="s">
        <v>41</v>
      </c>
      <c r="O169" s="252"/>
      <c r="P169" s="252"/>
      <c r="Q169" s="252"/>
      <c r="R169" s="252"/>
      <c r="S169" s="252"/>
      <c r="T169" s="253"/>
      <c r="AT169" s="15" t="s">
        <v>264</v>
      </c>
      <c r="AU169" s="15" t="s">
        <v>82</v>
      </c>
      <c r="AY169" s="15" t="s">
        <v>264</v>
      </c>
      <c r="BE169" s="208">
        <f>IF(N169="základná",J169,0)</f>
        <v>0</v>
      </c>
      <c r="BF169" s="208">
        <f>IF(N169="znížená",J169,0)</f>
        <v>0</v>
      </c>
      <c r="BG169" s="208">
        <f>IF(N169="zákl. prenesená",J169,0)</f>
        <v>0</v>
      </c>
      <c r="BH169" s="208">
        <f>IF(N169="zníž. prenesená",J169,0)</f>
        <v>0</v>
      </c>
      <c r="BI169" s="208">
        <f>IF(N169="nulová",J169,0)</f>
        <v>0</v>
      </c>
      <c r="BJ169" s="15" t="s">
        <v>88</v>
      </c>
      <c r="BK169" s="209">
        <f>I169*H169</f>
        <v>0</v>
      </c>
    </row>
    <row r="170" spans="2:65" s="1" customFormat="1" ht="6.95" customHeight="1">
      <c r="B170" s="47"/>
      <c r="C170" s="48"/>
      <c r="D170" s="48"/>
      <c r="E170" s="48"/>
      <c r="F170" s="48"/>
      <c r="G170" s="48"/>
      <c r="H170" s="48"/>
      <c r="I170" s="146"/>
      <c r="J170" s="48"/>
      <c r="K170" s="48"/>
      <c r="L170" s="36"/>
    </row>
  </sheetData>
  <sheetProtection algorithmName="SHA-512" hashValue="gHHlyn9NSNThweUorQ9W8dqgNJohJtVbQsODimAYgUk77LThDuXMGnMe95TOpwG7FgYsakT5H5LIkozHUXm2Bw==" saltValue="axdnnVdK9VfvAu/9JoXWkbDZm59Voqo1S8r00b+sZCli7CohlginA8GmlJsymAavhhqOA1yT4uECLVseMn1wcw==" spinCount="100000" sheet="1" objects="1" scenarios="1" formatColumns="0" formatRows="0" autoFilter="0"/>
  <autoFilter ref="C123:K169"/>
  <mergeCells count="12">
    <mergeCell ref="E116:H116"/>
    <mergeCell ref="L2:V2"/>
    <mergeCell ref="E85:H85"/>
    <mergeCell ref="E87:H87"/>
    <mergeCell ref="E89:H89"/>
    <mergeCell ref="E112:H112"/>
    <mergeCell ref="E114:H114"/>
    <mergeCell ref="E7:H7"/>
    <mergeCell ref="E9:H9"/>
    <mergeCell ref="E11:H11"/>
    <mergeCell ref="E20:H20"/>
    <mergeCell ref="E29:H29"/>
  </mergeCells>
  <dataValidations count="2">
    <dataValidation type="list" allowBlank="1" showInputMessage="1" showErrorMessage="1" error="Povolené sú hodnoty K, M." sqref="D167:D170">
      <formula1>"K, M"</formula1>
    </dataValidation>
    <dataValidation type="list" allowBlank="1" showInputMessage="1" showErrorMessage="1" error="Povolené sú hodnoty základná, znížená, nulová." sqref="N167:N17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6"/>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148</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716</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ROUND(J127,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ROUND((ROUND((SUM(BE127:BE151)),  2) + SUM(BE153:BE155)), 2)</f>
        <v>0</v>
      </c>
      <c r="I35" s="127">
        <v>0.2</v>
      </c>
      <c r="J35" s="126">
        <f>ROUND((ROUND(((SUM(BE127:BE151))*I35),  2) + (SUM(BE153:BE155)*I35)), 2)</f>
        <v>0</v>
      </c>
      <c r="L35" s="36"/>
    </row>
    <row r="36" spans="2:12" s="1" customFormat="1" ht="14.45" customHeight="1">
      <c r="B36" s="36"/>
      <c r="E36" s="114" t="s">
        <v>41</v>
      </c>
      <c r="F36" s="126">
        <f>ROUND((ROUND((SUM(BF127:BF151)),  2) + SUM(BF153:BF155)), 2)</f>
        <v>0</v>
      </c>
      <c r="I36" s="127">
        <v>0.2</v>
      </c>
      <c r="J36" s="126">
        <f>ROUND((ROUND(((SUM(BF127:BF151))*I36),  2) + (SUM(BF153:BF155)*I36)), 2)</f>
        <v>0</v>
      </c>
      <c r="L36" s="36"/>
    </row>
    <row r="37" spans="2:12" s="1" customFormat="1" ht="14.45" hidden="1" customHeight="1">
      <c r="B37" s="36"/>
      <c r="E37" s="114" t="s">
        <v>42</v>
      </c>
      <c r="F37" s="126">
        <f>ROUND((ROUND((SUM(BG127:BG151)),  2) + SUM(BG153:BG155)), 2)</f>
        <v>0</v>
      </c>
      <c r="I37" s="127">
        <v>0.2</v>
      </c>
      <c r="J37" s="126">
        <f>0</f>
        <v>0</v>
      </c>
      <c r="L37" s="36"/>
    </row>
    <row r="38" spans="2:12" s="1" customFormat="1" ht="14.45" hidden="1" customHeight="1">
      <c r="B38" s="36"/>
      <c r="E38" s="114" t="s">
        <v>43</v>
      </c>
      <c r="F38" s="126">
        <f>ROUND((ROUND((SUM(BH127:BH151)),  2) + SUM(BH153:BH155)), 2)</f>
        <v>0</v>
      </c>
      <c r="I38" s="127">
        <v>0.2</v>
      </c>
      <c r="J38" s="126">
        <f>0</f>
        <v>0</v>
      </c>
      <c r="L38" s="36"/>
    </row>
    <row r="39" spans="2:12" s="1" customFormat="1" ht="14.45" hidden="1" customHeight="1">
      <c r="B39" s="36"/>
      <c r="E39" s="114" t="s">
        <v>44</v>
      </c>
      <c r="F39" s="126">
        <f>ROUND((ROUND((SUM(BI127:BI151)),  2) + SUM(BI153:BI155)),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2019-05.3.5 - Rybník č. 3 Výtokové krídla výpustného objektu a lovisko</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J127</f>
        <v>0</v>
      </c>
      <c r="K98" s="33"/>
      <c r="L98" s="36"/>
      <c r="AU98" s="15" t="s">
        <v>164</v>
      </c>
    </row>
    <row r="99" spans="2:47" s="8" customFormat="1" ht="24.95" customHeight="1">
      <c r="B99" s="155"/>
      <c r="C99" s="156"/>
      <c r="D99" s="157" t="s">
        <v>165</v>
      </c>
      <c r="E99" s="158"/>
      <c r="F99" s="158"/>
      <c r="G99" s="158"/>
      <c r="H99" s="158"/>
      <c r="I99" s="159"/>
      <c r="J99" s="160">
        <f>J128</f>
        <v>0</v>
      </c>
      <c r="K99" s="156"/>
      <c r="L99" s="161"/>
    </row>
    <row r="100" spans="2:47" s="9" customFormat="1" ht="19.899999999999999" customHeight="1">
      <c r="B100" s="162"/>
      <c r="C100" s="97"/>
      <c r="D100" s="163" t="s">
        <v>304</v>
      </c>
      <c r="E100" s="164"/>
      <c r="F100" s="164"/>
      <c r="G100" s="164"/>
      <c r="H100" s="164"/>
      <c r="I100" s="165"/>
      <c r="J100" s="166">
        <f>J129</f>
        <v>0</v>
      </c>
      <c r="K100" s="97"/>
      <c r="L100" s="167"/>
    </row>
    <row r="101" spans="2:47" s="9" customFormat="1" ht="19.899999999999999" customHeight="1">
      <c r="B101" s="162"/>
      <c r="C101" s="97"/>
      <c r="D101" s="163" t="s">
        <v>305</v>
      </c>
      <c r="E101" s="164"/>
      <c r="F101" s="164"/>
      <c r="G101" s="164"/>
      <c r="H101" s="164"/>
      <c r="I101" s="165"/>
      <c r="J101" s="166">
        <f>J134</f>
        <v>0</v>
      </c>
      <c r="K101" s="97"/>
      <c r="L101" s="167"/>
    </row>
    <row r="102" spans="2:47" s="9" customFormat="1" ht="19.899999999999999" customHeight="1">
      <c r="B102" s="162"/>
      <c r="C102" s="97"/>
      <c r="D102" s="163" t="s">
        <v>399</v>
      </c>
      <c r="E102" s="164"/>
      <c r="F102" s="164"/>
      <c r="G102" s="164"/>
      <c r="H102" s="164"/>
      <c r="I102" s="165"/>
      <c r="J102" s="166">
        <f>J143</f>
        <v>0</v>
      </c>
      <c r="K102" s="97"/>
      <c r="L102" s="167"/>
    </row>
    <row r="103" spans="2:47" s="9" customFormat="1" ht="19.899999999999999" customHeight="1">
      <c r="B103" s="162"/>
      <c r="C103" s="97"/>
      <c r="D103" s="163" t="s">
        <v>267</v>
      </c>
      <c r="E103" s="164"/>
      <c r="F103" s="164"/>
      <c r="G103" s="164"/>
      <c r="H103" s="164"/>
      <c r="I103" s="165"/>
      <c r="J103" s="166">
        <f>J147</f>
        <v>0</v>
      </c>
      <c r="K103" s="97"/>
      <c r="L103" s="167"/>
    </row>
    <row r="104" spans="2:47" s="9" customFormat="1" ht="19.899999999999999" customHeight="1">
      <c r="B104" s="162"/>
      <c r="C104" s="97"/>
      <c r="D104" s="163" t="s">
        <v>307</v>
      </c>
      <c r="E104" s="164"/>
      <c r="F104" s="164"/>
      <c r="G104" s="164"/>
      <c r="H104" s="164"/>
      <c r="I104" s="165"/>
      <c r="J104" s="166">
        <f>J150</f>
        <v>0</v>
      </c>
      <c r="K104" s="97"/>
      <c r="L104" s="167"/>
    </row>
    <row r="105" spans="2:47" s="8" customFormat="1" ht="21.75" customHeight="1">
      <c r="B105" s="155"/>
      <c r="C105" s="156"/>
      <c r="D105" s="168" t="s">
        <v>168</v>
      </c>
      <c r="E105" s="156"/>
      <c r="F105" s="156"/>
      <c r="G105" s="156"/>
      <c r="H105" s="156"/>
      <c r="I105" s="169"/>
      <c r="J105" s="170">
        <f>J152</f>
        <v>0</v>
      </c>
      <c r="K105" s="156"/>
      <c r="L105" s="161"/>
    </row>
    <row r="106" spans="2:47" s="1" customFormat="1" ht="21.75" customHeight="1">
      <c r="B106" s="32"/>
      <c r="C106" s="33"/>
      <c r="D106" s="33"/>
      <c r="E106" s="33"/>
      <c r="F106" s="33"/>
      <c r="G106" s="33"/>
      <c r="H106" s="33"/>
      <c r="I106" s="115"/>
      <c r="J106" s="33"/>
      <c r="K106" s="33"/>
      <c r="L106" s="36"/>
    </row>
    <row r="107" spans="2:47" s="1" customFormat="1" ht="6.95" customHeight="1">
      <c r="B107" s="47"/>
      <c r="C107" s="48"/>
      <c r="D107" s="48"/>
      <c r="E107" s="48"/>
      <c r="F107" s="48"/>
      <c r="G107" s="48"/>
      <c r="H107" s="48"/>
      <c r="I107" s="146"/>
      <c r="J107" s="48"/>
      <c r="K107" s="48"/>
      <c r="L107" s="36"/>
    </row>
    <row r="111" spans="2:47" s="1" customFormat="1" ht="6.95" customHeight="1">
      <c r="B111" s="49"/>
      <c r="C111" s="50"/>
      <c r="D111" s="50"/>
      <c r="E111" s="50"/>
      <c r="F111" s="50"/>
      <c r="G111" s="50"/>
      <c r="H111" s="50"/>
      <c r="I111" s="149"/>
      <c r="J111" s="50"/>
      <c r="K111" s="50"/>
      <c r="L111" s="36"/>
    </row>
    <row r="112" spans="2:47" s="1" customFormat="1" ht="24.95" customHeight="1">
      <c r="B112" s="32"/>
      <c r="C112" s="21" t="s">
        <v>169</v>
      </c>
      <c r="D112" s="33"/>
      <c r="E112" s="33"/>
      <c r="F112" s="33"/>
      <c r="G112" s="33"/>
      <c r="H112" s="33"/>
      <c r="I112" s="115"/>
      <c r="J112" s="33"/>
      <c r="K112" s="33"/>
      <c r="L112" s="36"/>
    </row>
    <row r="113" spans="2:63" s="1" customFormat="1" ht="6.95" customHeight="1">
      <c r="B113" s="32"/>
      <c r="C113" s="33"/>
      <c r="D113" s="33"/>
      <c r="E113" s="33"/>
      <c r="F113" s="33"/>
      <c r="G113" s="33"/>
      <c r="H113" s="33"/>
      <c r="I113" s="115"/>
      <c r="J113" s="33"/>
      <c r="K113" s="33"/>
      <c r="L113" s="36"/>
    </row>
    <row r="114" spans="2:63" s="1" customFormat="1" ht="12" customHeight="1">
      <c r="B114" s="32"/>
      <c r="C114" s="27" t="s">
        <v>14</v>
      </c>
      <c r="D114" s="33"/>
      <c r="E114" s="33"/>
      <c r="F114" s="33"/>
      <c r="G114" s="33"/>
      <c r="H114" s="33"/>
      <c r="I114" s="115"/>
      <c r="J114" s="33"/>
      <c r="K114" s="33"/>
      <c r="L114" s="36"/>
    </row>
    <row r="115" spans="2:63" s="1" customFormat="1" ht="16.5" customHeight="1">
      <c r="B115" s="32"/>
      <c r="C115" s="33"/>
      <c r="D115" s="33"/>
      <c r="E115" s="300" t="str">
        <f>E7</f>
        <v>Rybníky Prejta - Oprava tesnania hrádze</v>
      </c>
      <c r="F115" s="301"/>
      <c r="G115" s="301"/>
      <c r="H115" s="301"/>
      <c r="I115" s="115"/>
      <c r="J115" s="33"/>
      <c r="K115" s="33"/>
      <c r="L115" s="36"/>
    </row>
    <row r="116" spans="2:63" ht="12" customHeight="1">
      <c r="B116" s="19"/>
      <c r="C116" s="27" t="s">
        <v>156</v>
      </c>
      <c r="D116" s="20"/>
      <c r="E116" s="20"/>
      <c r="F116" s="20"/>
      <c r="G116" s="20"/>
      <c r="H116" s="20"/>
      <c r="J116" s="20"/>
      <c r="K116" s="20"/>
      <c r="L116" s="18"/>
    </row>
    <row r="117" spans="2:63" s="1" customFormat="1" ht="16.5" customHeight="1">
      <c r="B117" s="32"/>
      <c r="C117" s="33"/>
      <c r="D117" s="33"/>
      <c r="E117" s="300" t="s">
        <v>623</v>
      </c>
      <c r="F117" s="299"/>
      <c r="G117" s="299"/>
      <c r="H117" s="299"/>
      <c r="I117" s="115"/>
      <c r="J117" s="33"/>
      <c r="K117" s="33"/>
      <c r="L117" s="36"/>
    </row>
    <row r="118" spans="2:63" s="1" customFormat="1" ht="12" customHeight="1">
      <c r="B118" s="32"/>
      <c r="C118" s="27" t="s">
        <v>158</v>
      </c>
      <c r="D118" s="33"/>
      <c r="E118" s="33"/>
      <c r="F118" s="33"/>
      <c r="G118" s="33"/>
      <c r="H118" s="33"/>
      <c r="I118" s="115"/>
      <c r="J118" s="33"/>
      <c r="K118" s="33"/>
      <c r="L118" s="36"/>
    </row>
    <row r="119" spans="2:63" s="1" customFormat="1" ht="16.5" customHeight="1">
      <c r="B119" s="32"/>
      <c r="C119" s="33"/>
      <c r="D119" s="33"/>
      <c r="E119" s="281" t="str">
        <f>E11</f>
        <v>2019-05.3.5 - Rybník č. 3 Výtokové krídla výpustného objektu a lovisko</v>
      </c>
      <c r="F119" s="299"/>
      <c r="G119" s="299"/>
      <c r="H119" s="299"/>
      <c r="I119" s="115"/>
      <c r="J119" s="33"/>
      <c r="K119" s="33"/>
      <c r="L119" s="36"/>
    </row>
    <row r="120" spans="2:63" s="1" customFormat="1" ht="6.95" customHeight="1">
      <c r="B120" s="32"/>
      <c r="C120" s="33"/>
      <c r="D120" s="33"/>
      <c r="E120" s="33"/>
      <c r="F120" s="33"/>
      <c r="G120" s="33"/>
      <c r="H120" s="33"/>
      <c r="I120" s="115"/>
      <c r="J120" s="33"/>
      <c r="K120" s="33"/>
      <c r="L120" s="36"/>
    </row>
    <row r="121" spans="2:63" s="1" customFormat="1" ht="12" customHeight="1">
      <c r="B121" s="32"/>
      <c r="C121" s="27" t="s">
        <v>18</v>
      </c>
      <c r="D121" s="33"/>
      <c r="E121" s="33"/>
      <c r="F121" s="25" t="str">
        <f>F14</f>
        <v>Prejta</v>
      </c>
      <c r="G121" s="33"/>
      <c r="H121" s="33"/>
      <c r="I121" s="116" t="s">
        <v>20</v>
      </c>
      <c r="J121" s="59" t="str">
        <f>IF(J14="","",J14)</f>
        <v>11. 6. 2019</v>
      </c>
      <c r="K121" s="33"/>
      <c r="L121" s="36"/>
    </row>
    <row r="122" spans="2:63" s="1" customFormat="1" ht="6.95" customHeight="1">
      <c r="B122" s="32"/>
      <c r="C122" s="33"/>
      <c r="D122" s="33"/>
      <c r="E122" s="33"/>
      <c r="F122" s="33"/>
      <c r="G122" s="33"/>
      <c r="H122" s="33"/>
      <c r="I122" s="115"/>
      <c r="J122" s="33"/>
      <c r="K122" s="33"/>
      <c r="L122" s="36"/>
    </row>
    <row r="123" spans="2:63" s="1" customFormat="1" ht="27.95" customHeight="1">
      <c r="B123" s="32"/>
      <c r="C123" s="27" t="s">
        <v>22</v>
      </c>
      <c r="D123" s="33"/>
      <c r="E123" s="33"/>
      <c r="F123" s="25" t="str">
        <f>E17</f>
        <v>SRZ, MsO Dubnica nad Váhom</v>
      </c>
      <c r="G123" s="33"/>
      <c r="H123" s="33"/>
      <c r="I123" s="116" t="s">
        <v>28</v>
      </c>
      <c r="J123" s="30" t="str">
        <f>E23</f>
        <v>Hydroconsulting s.r.o.</v>
      </c>
      <c r="K123" s="33"/>
      <c r="L123" s="36"/>
    </row>
    <row r="124" spans="2:63" s="1" customFormat="1" ht="27.95" customHeight="1">
      <c r="B124" s="32"/>
      <c r="C124" s="27" t="s">
        <v>26</v>
      </c>
      <c r="D124" s="33"/>
      <c r="E124" s="33"/>
      <c r="F124" s="25" t="str">
        <f>IF(E20="","",E20)</f>
        <v>Vyplň údaj</v>
      </c>
      <c r="G124" s="33"/>
      <c r="H124" s="33"/>
      <c r="I124" s="116" t="s">
        <v>33</v>
      </c>
      <c r="J124" s="30" t="str">
        <f>E26</f>
        <v>Hydroconsulting s.r.o.</v>
      </c>
      <c r="K124" s="33"/>
      <c r="L124" s="36"/>
    </row>
    <row r="125" spans="2:63" s="1" customFormat="1" ht="10.35" customHeight="1">
      <c r="B125" s="32"/>
      <c r="C125" s="33"/>
      <c r="D125" s="33"/>
      <c r="E125" s="33"/>
      <c r="F125" s="33"/>
      <c r="G125" s="33"/>
      <c r="H125" s="33"/>
      <c r="I125" s="115"/>
      <c r="J125" s="33"/>
      <c r="K125" s="33"/>
      <c r="L125" s="36"/>
    </row>
    <row r="126" spans="2:63" s="10" customFormat="1" ht="29.25" customHeight="1">
      <c r="B126" s="171"/>
      <c r="C126" s="172" t="s">
        <v>170</v>
      </c>
      <c r="D126" s="173" t="s">
        <v>60</v>
      </c>
      <c r="E126" s="173" t="s">
        <v>56</v>
      </c>
      <c r="F126" s="173" t="s">
        <v>57</v>
      </c>
      <c r="G126" s="173" t="s">
        <v>171</v>
      </c>
      <c r="H126" s="173" t="s">
        <v>172</v>
      </c>
      <c r="I126" s="174" t="s">
        <v>173</v>
      </c>
      <c r="J126" s="175" t="s">
        <v>162</v>
      </c>
      <c r="K126" s="176" t="s">
        <v>174</v>
      </c>
      <c r="L126" s="177"/>
      <c r="M126" s="68" t="s">
        <v>1</v>
      </c>
      <c r="N126" s="69" t="s">
        <v>39</v>
      </c>
      <c r="O126" s="69" t="s">
        <v>175</v>
      </c>
      <c r="P126" s="69" t="s">
        <v>176</v>
      </c>
      <c r="Q126" s="69" t="s">
        <v>177</v>
      </c>
      <c r="R126" s="69" t="s">
        <v>178</v>
      </c>
      <c r="S126" s="69" t="s">
        <v>179</v>
      </c>
      <c r="T126" s="70" t="s">
        <v>180</v>
      </c>
    </row>
    <row r="127" spans="2:63" s="1" customFormat="1" ht="22.9" customHeight="1">
      <c r="B127" s="32"/>
      <c r="C127" s="75" t="s">
        <v>163</v>
      </c>
      <c r="D127" s="33"/>
      <c r="E127" s="33"/>
      <c r="F127" s="33"/>
      <c r="G127" s="33"/>
      <c r="H127" s="33"/>
      <c r="I127" s="115"/>
      <c r="J127" s="178">
        <f>BK127</f>
        <v>0</v>
      </c>
      <c r="K127" s="33"/>
      <c r="L127" s="36"/>
      <c r="M127" s="71"/>
      <c r="N127" s="72"/>
      <c r="O127" s="72"/>
      <c r="P127" s="179">
        <f>P128+P152</f>
        <v>0</v>
      </c>
      <c r="Q127" s="72"/>
      <c r="R127" s="179">
        <f>R128+R152</f>
        <v>10.64430432</v>
      </c>
      <c r="S127" s="72"/>
      <c r="T127" s="180">
        <f>T128+T152</f>
        <v>4.8400000000000007</v>
      </c>
      <c r="AT127" s="15" t="s">
        <v>74</v>
      </c>
      <c r="AU127" s="15" t="s">
        <v>164</v>
      </c>
      <c r="BK127" s="181">
        <f>BK128+BK152</f>
        <v>0</v>
      </c>
    </row>
    <row r="128" spans="2:63" s="11" customFormat="1" ht="25.9" customHeight="1">
      <c r="B128" s="182"/>
      <c r="C128" s="183"/>
      <c r="D128" s="184" t="s">
        <v>74</v>
      </c>
      <c r="E128" s="185" t="s">
        <v>181</v>
      </c>
      <c r="F128" s="185" t="s">
        <v>182</v>
      </c>
      <c r="G128" s="183"/>
      <c r="H128" s="183"/>
      <c r="I128" s="186"/>
      <c r="J128" s="170">
        <f>BK128</f>
        <v>0</v>
      </c>
      <c r="K128" s="183"/>
      <c r="L128" s="187"/>
      <c r="M128" s="188"/>
      <c r="N128" s="189"/>
      <c r="O128" s="189"/>
      <c r="P128" s="190">
        <f>P129+P134+P143+P147+P150</f>
        <v>0</v>
      </c>
      <c r="Q128" s="189"/>
      <c r="R128" s="190">
        <f>R129+R134+R143+R147+R150</f>
        <v>10.64430432</v>
      </c>
      <c r="S128" s="189"/>
      <c r="T128" s="191">
        <f>T129+T134+T143+T147+T150</f>
        <v>4.8400000000000007</v>
      </c>
      <c r="AR128" s="192" t="s">
        <v>82</v>
      </c>
      <c r="AT128" s="193" t="s">
        <v>74</v>
      </c>
      <c r="AU128" s="193" t="s">
        <v>75</v>
      </c>
      <c r="AY128" s="192" t="s">
        <v>183</v>
      </c>
      <c r="BK128" s="194">
        <f>BK129+BK134+BK143+BK147+BK150</f>
        <v>0</v>
      </c>
    </row>
    <row r="129" spans="2:65" s="11" customFormat="1" ht="22.9" customHeight="1">
      <c r="B129" s="182"/>
      <c r="C129" s="183"/>
      <c r="D129" s="184" t="s">
        <v>74</v>
      </c>
      <c r="E129" s="195" t="s">
        <v>88</v>
      </c>
      <c r="F129" s="195" t="s">
        <v>325</v>
      </c>
      <c r="G129" s="183"/>
      <c r="H129" s="183"/>
      <c r="I129" s="186"/>
      <c r="J129" s="196">
        <f>BK129</f>
        <v>0</v>
      </c>
      <c r="K129" s="183"/>
      <c r="L129" s="187"/>
      <c r="M129" s="188"/>
      <c r="N129" s="189"/>
      <c r="O129" s="189"/>
      <c r="P129" s="190">
        <f>SUM(P130:P133)</f>
        <v>0</v>
      </c>
      <c r="Q129" s="189"/>
      <c r="R129" s="190">
        <f>SUM(R130:R133)</f>
        <v>4.10272E-2</v>
      </c>
      <c r="S129" s="189"/>
      <c r="T129" s="191">
        <f>SUM(T130:T133)</f>
        <v>0</v>
      </c>
      <c r="AR129" s="192" t="s">
        <v>82</v>
      </c>
      <c r="AT129" s="193" t="s">
        <v>74</v>
      </c>
      <c r="AU129" s="193" t="s">
        <v>82</v>
      </c>
      <c r="AY129" s="192" t="s">
        <v>183</v>
      </c>
      <c r="BK129" s="194">
        <f>SUM(BK130:BK133)</f>
        <v>0</v>
      </c>
    </row>
    <row r="130" spans="2:65" s="1" customFormat="1" ht="36" customHeight="1">
      <c r="B130" s="32"/>
      <c r="C130" s="197" t="s">
        <v>82</v>
      </c>
      <c r="D130" s="197" t="s">
        <v>185</v>
      </c>
      <c r="E130" s="198" t="s">
        <v>400</v>
      </c>
      <c r="F130" s="199" t="s">
        <v>401</v>
      </c>
      <c r="G130" s="200" t="s">
        <v>402</v>
      </c>
      <c r="H130" s="201">
        <v>625</v>
      </c>
      <c r="I130" s="202"/>
      <c r="J130" s="201">
        <f>ROUND(I130*H130,3)</f>
        <v>0</v>
      </c>
      <c r="K130" s="199" t="s">
        <v>189</v>
      </c>
      <c r="L130" s="36"/>
      <c r="M130" s="203" t="s">
        <v>1</v>
      </c>
      <c r="N130" s="204" t="s">
        <v>41</v>
      </c>
      <c r="O130" s="64"/>
      <c r="P130" s="205">
        <f>O130*H130</f>
        <v>0</v>
      </c>
      <c r="Q130" s="205">
        <v>3.0000000000000001E-5</v>
      </c>
      <c r="R130" s="205">
        <f>Q130*H130</f>
        <v>1.8749999999999999E-2</v>
      </c>
      <c r="S130" s="205">
        <v>0</v>
      </c>
      <c r="T130" s="206">
        <f>S130*H130</f>
        <v>0</v>
      </c>
      <c r="AR130" s="207" t="s">
        <v>190</v>
      </c>
      <c r="AT130" s="207" t="s">
        <v>185</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717</v>
      </c>
    </row>
    <row r="131" spans="2:65" s="12" customFormat="1">
      <c r="B131" s="210"/>
      <c r="C131" s="211"/>
      <c r="D131" s="212" t="s">
        <v>192</v>
      </c>
      <c r="E131" s="213" t="s">
        <v>1</v>
      </c>
      <c r="F131" s="214" t="s">
        <v>576</v>
      </c>
      <c r="G131" s="211"/>
      <c r="H131" s="215">
        <v>625</v>
      </c>
      <c r="I131" s="216"/>
      <c r="J131" s="211"/>
      <c r="K131" s="211"/>
      <c r="L131" s="217"/>
      <c r="M131" s="218"/>
      <c r="N131" s="219"/>
      <c r="O131" s="219"/>
      <c r="P131" s="219"/>
      <c r="Q131" s="219"/>
      <c r="R131" s="219"/>
      <c r="S131" s="219"/>
      <c r="T131" s="220"/>
      <c r="AT131" s="221" t="s">
        <v>192</v>
      </c>
      <c r="AU131" s="221" t="s">
        <v>88</v>
      </c>
      <c r="AV131" s="12" t="s">
        <v>88</v>
      </c>
      <c r="AW131" s="12" t="s">
        <v>31</v>
      </c>
      <c r="AX131" s="12" t="s">
        <v>82</v>
      </c>
      <c r="AY131" s="221" t="s">
        <v>183</v>
      </c>
    </row>
    <row r="132" spans="2:65" s="1" customFormat="1" ht="24" customHeight="1">
      <c r="B132" s="32"/>
      <c r="C132" s="197" t="s">
        <v>88</v>
      </c>
      <c r="D132" s="197" t="s">
        <v>185</v>
      </c>
      <c r="E132" s="198" t="s">
        <v>405</v>
      </c>
      <c r="F132" s="199" t="s">
        <v>406</v>
      </c>
      <c r="G132" s="200" t="s">
        <v>209</v>
      </c>
      <c r="H132" s="201">
        <v>2.1999999999999999E-2</v>
      </c>
      <c r="I132" s="202"/>
      <c r="J132" s="201">
        <f>ROUND(I132*H132,3)</f>
        <v>0</v>
      </c>
      <c r="K132" s="199" t="s">
        <v>189</v>
      </c>
      <c r="L132" s="36"/>
      <c r="M132" s="203" t="s">
        <v>1</v>
      </c>
      <c r="N132" s="204" t="s">
        <v>41</v>
      </c>
      <c r="O132" s="64"/>
      <c r="P132" s="205">
        <f>O132*H132</f>
        <v>0</v>
      </c>
      <c r="Q132" s="205">
        <v>1.0125999999999999</v>
      </c>
      <c r="R132" s="205">
        <f>Q132*H132</f>
        <v>2.2277199999999997E-2</v>
      </c>
      <c r="S132" s="205">
        <v>0</v>
      </c>
      <c r="T132" s="206">
        <f>S132*H132</f>
        <v>0</v>
      </c>
      <c r="AR132" s="207" t="s">
        <v>190</v>
      </c>
      <c r="AT132" s="207" t="s">
        <v>185</v>
      </c>
      <c r="AU132" s="207" t="s">
        <v>88</v>
      </c>
      <c r="AY132" s="15" t="s">
        <v>183</v>
      </c>
      <c r="BE132" s="208">
        <f>IF(N132="základná",J132,0)</f>
        <v>0</v>
      </c>
      <c r="BF132" s="208">
        <f>IF(N132="znížená",J132,0)</f>
        <v>0</v>
      </c>
      <c r="BG132" s="208">
        <f>IF(N132="zákl. prenesená",J132,0)</f>
        <v>0</v>
      </c>
      <c r="BH132" s="208">
        <f>IF(N132="zníž. prenesená",J132,0)</f>
        <v>0</v>
      </c>
      <c r="BI132" s="208">
        <f>IF(N132="nulová",J132,0)</f>
        <v>0</v>
      </c>
      <c r="BJ132" s="15" t="s">
        <v>88</v>
      </c>
      <c r="BK132" s="209">
        <f>ROUND(I132*H132,3)</f>
        <v>0</v>
      </c>
      <c r="BL132" s="15" t="s">
        <v>190</v>
      </c>
      <c r="BM132" s="207" t="s">
        <v>718</v>
      </c>
    </row>
    <row r="133" spans="2:65" s="12" customFormat="1">
      <c r="B133" s="210"/>
      <c r="C133" s="211"/>
      <c r="D133" s="212" t="s">
        <v>192</v>
      </c>
      <c r="E133" s="213" t="s">
        <v>1</v>
      </c>
      <c r="F133" s="214" t="s">
        <v>719</v>
      </c>
      <c r="G133" s="211"/>
      <c r="H133" s="215">
        <v>2.1999999999999999E-2</v>
      </c>
      <c r="I133" s="216"/>
      <c r="J133" s="211"/>
      <c r="K133" s="211"/>
      <c r="L133" s="217"/>
      <c r="M133" s="218"/>
      <c r="N133" s="219"/>
      <c r="O133" s="219"/>
      <c r="P133" s="219"/>
      <c r="Q133" s="219"/>
      <c r="R133" s="219"/>
      <c r="S133" s="219"/>
      <c r="T133" s="220"/>
      <c r="AT133" s="221" t="s">
        <v>192</v>
      </c>
      <c r="AU133" s="221" t="s">
        <v>88</v>
      </c>
      <c r="AV133" s="12" t="s">
        <v>88</v>
      </c>
      <c r="AW133" s="12" t="s">
        <v>31</v>
      </c>
      <c r="AX133" s="12" t="s">
        <v>82</v>
      </c>
      <c r="AY133" s="221" t="s">
        <v>183</v>
      </c>
    </row>
    <row r="134" spans="2:65" s="11" customFormat="1" ht="22.9" customHeight="1">
      <c r="B134" s="182"/>
      <c r="C134" s="183"/>
      <c r="D134" s="184" t="s">
        <v>74</v>
      </c>
      <c r="E134" s="195" t="s">
        <v>198</v>
      </c>
      <c r="F134" s="195" t="s">
        <v>338</v>
      </c>
      <c r="G134" s="183"/>
      <c r="H134" s="183"/>
      <c r="I134" s="186"/>
      <c r="J134" s="196">
        <f>BK134</f>
        <v>0</v>
      </c>
      <c r="K134" s="183"/>
      <c r="L134" s="187"/>
      <c r="M134" s="188"/>
      <c r="N134" s="189"/>
      <c r="O134" s="189"/>
      <c r="P134" s="190">
        <f>SUM(P135:P142)</f>
        <v>0</v>
      </c>
      <c r="Q134" s="189"/>
      <c r="R134" s="190">
        <f>SUM(R135:R142)</f>
        <v>8.22047712</v>
      </c>
      <c r="S134" s="189"/>
      <c r="T134" s="191">
        <f>SUM(T135:T142)</f>
        <v>0</v>
      </c>
      <c r="AR134" s="192" t="s">
        <v>82</v>
      </c>
      <c r="AT134" s="193" t="s">
        <v>74</v>
      </c>
      <c r="AU134" s="193" t="s">
        <v>82</v>
      </c>
      <c r="AY134" s="192" t="s">
        <v>183</v>
      </c>
      <c r="BK134" s="194">
        <f>SUM(BK135:BK142)</f>
        <v>0</v>
      </c>
    </row>
    <row r="135" spans="2:65" s="1" customFormat="1" ht="24" customHeight="1">
      <c r="B135" s="32"/>
      <c r="C135" s="197" t="s">
        <v>198</v>
      </c>
      <c r="D135" s="197" t="s">
        <v>185</v>
      </c>
      <c r="E135" s="198" t="s">
        <v>347</v>
      </c>
      <c r="F135" s="199" t="s">
        <v>348</v>
      </c>
      <c r="G135" s="200" t="s">
        <v>188</v>
      </c>
      <c r="H135" s="201">
        <v>3.4</v>
      </c>
      <c r="I135" s="202"/>
      <c r="J135" s="201">
        <f>ROUND(I135*H135,3)</f>
        <v>0</v>
      </c>
      <c r="K135" s="199" t="s">
        <v>189</v>
      </c>
      <c r="L135" s="36"/>
      <c r="M135" s="203" t="s">
        <v>1</v>
      </c>
      <c r="N135" s="204" t="s">
        <v>41</v>
      </c>
      <c r="O135" s="64"/>
      <c r="P135" s="205">
        <f>O135*H135</f>
        <v>0</v>
      </c>
      <c r="Q135" s="205">
        <v>2.3254700000000001</v>
      </c>
      <c r="R135" s="205">
        <f>Q135*H135</f>
        <v>7.9065980000000007</v>
      </c>
      <c r="S135" s="205">
        <v>0</v>
      </c>
      <c r="T135" s="206">
        <f>S135*H135</f>
        <v>0</v>
      </c>
      <c r="AR135" s="207" t="s">
        <v>190</v>
      </c>
      <c r="AT135" s="207" t="s">
        <v>185</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720</v>
      </c>
    </row>
    <row r="136" spans="2:65" s="12" customFormat="1">
      <c r="B136" s="210"/>
      <c r="C136" s="211"/>
      <c r="D136" s="212" t="s">
        <v>192</v>
      </c>
      <c r="E136" s="213" t="s">
        <v>1</v>
      </c>
      <c r="F136" s="214" t="s">
        <v>721</v>
      </c>
      <c r="G136" s="211"/>
      <c r="H136" s="215">
        <v>3.4</v>
      </c>
      <c r="I136" s="216"/>
      <c r="J136" s="211"/>
      <c r="K136" s="211"/>
      <c r="L136" s="217"/>
      <c r="M136" s="218"/>
      <c r="N136" s="219"/>
      <c r="O136" s="219"/>
      <c r="P136" s="219"/>
      <c r="Q136" s="219"/>
      <c r="R136" s="219"/>
      <c r="S136" s="219"/>
      <c r="T136" s="220"/>
      <c r="AT136" s="221" t="s">
        <v>192</v>
      </c>
      <c r="AU136" s="221" t="s">
        <v>88</v>
      </c>
      <c r="AV136" s="12" t="s">
        <v>88</v>
      </c>
      <c r="AW136" s="12" t="s">
        <v>31</v>
      </c>
      <c r="AX136" s="12" t="s">
        <v>82</v>
      </c>
      <c r="AY136" s="221" t="s">
        <v>183</v>
      </c>
    </row>
    <row r="137" spans="2:65" s="1" customFormat="1" ht="72" customHeight="1">
      <c r="B137" s="32"/>
      <c r="C137" s="197" t="s">
        <v>190</v>
      </c>
      <c r="D137" s="197" t="s">
        <v>185</v>
      </c>
      <c r="E137" s="198" t="s">
        <v>352</v>
      </c>
      <c r="F137" s="199" t="s">
        <v>353</v>
      </c>
      <c r="G137" s="200" t="s">
        <v>240</v>
      </c>
      <c r="H137" s="201">
        <v>11.3</v>
      </c>
      <c r="I137" s="202"/>
      <c r="J137" s="201">
        <f>ROUND(I137*H137,3)</f>
        <v>0</v>
      </c>
      <c r="K137" s="199" t="s">
        <v>189</v>
      </c>
      <c r="L137" s="36"/>
      <c r="M137" s="203" t="s">
        <v>1</v>
      </c>
      <c r="N137" s="204" t="s">
        <v>41</v>
      </c>
      <c r="O137" s="64"/>
      <c r="P137" s="205">
        <f>O137*H137</f>
        <v>0</v>
      </c>
      <c r="Q137" s="205">
        <v>3.3400000000000001E-3</v>
      </c>
      <c r="R137" s="205">
        <f>Q137*H137</f>
        <v>3.7742000000000005E-2</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722</v>
      </c>
    </row>
    <row r="138" spans="2:65" s="12" customFormat="1">
      <c r="B138" s="210"/>
      <c r="C138" s="211"/>
      <c r="D138" s="212" t="s">
        <v>192</v>
      </c>
      <c r="E138" s="213" t="s">
        <v>1</v>
      </c>
      <c r="F138" s="214" t="s">
        <v>723</v>
      </c>
      <c r="G138" s="211"/>
      <c r="H138" s="215">
        <v>11.3</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 customFormat="1" ht="72" customHeight="1">
      <c r="B139" s="32"/>
      <c r="C139" s="197" t="s">
        <v>214</v>
      </c>
      <c r="D139" s="197" t="s">
        <v>185</v>
      </c>
      <c r="E139" s="198" t="s">
        <v>358</v>
      </c>
      <c r="F139" s="199" t="s">
        <v>359</v>
      </c>
      <c r="G139" s="200" t="s">
        <v>240</v>
      </c>
      <c r="H139" s="201">
        <v>11.3</v>
      </c>
      <c r="I139" s="202"/>
      <c r="J139" s="201">
        <f>ROUND(I139*H139,3)</f>
        <v>0</v>
      </c>
      <c r="K139" s="199" t="s">
        <v>189</v>
      </c>
      <c r="L139" s="36"/>
      <c r="M139" s="203" t="s">
        <v>1</v>
      </c>
      <c r="N139" s="204" t="s">
        <v>41</v>
      </c>
      <c r="O139" s="64"/>
      <c r="P139" s="205">
        <f>O139*H139</f>
        <v>0</v>
      </c>
      <c r="Q139" s="205">
        <v>0</v>
      </c>
      <c r="R139" s="205">
        <f>Q139*H139</f>
        <v>0</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724</v>
      </c>
    </row>
    <row r="140" spans="2:65" s="12" customFormat="1">
      <c r="B140" s="210"/>
      <c r="C140" s="211"/>
      <c r="D140" s="212" t="s">
        <v>192</v>
      </c>
      <c r="E140" s="213" t="s">
        <v>1</v>
      </c>
      <c r="F140" s="214" t="s">
        <v>725</v>
      </c>
      <c r="G140" s="211"/>
      <c r="H140" s="215">
        <v>11.3</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36" customHeight="1">
      <c r="B141" s="32"/>
      <c r="C141" s="197" t="s">
        <v>219</v>
      </c>
      <c r="D141" s="197" t="s">
        <v>185</v>
      </c>
      <c r="E141" s="198" t="s">
        <v>415</v>
      </c>
      <c r="F141" s="199" t="s">
        <v>416</v>
      </c>
      <c r="G141" s="200" t="s">
        <v>209</v>
      </c>
      <c r="H141" s="201">
        <v>0.27200000000000002</v>
      </c>
      <c r="I141" s="202"/>
      <c r="J141" s="201">
        <f>ROUND(I141*H141,3)</f>
        <v>0</v>
      </c>
      <c r="K141" s="199" t="s">
        <v>189</v>
      </c>
      <c r="L141" s="36"/>
      <c r="M141" s="203" t="s">
        <v>1</v>
      </c>
      <c r="N141" s="204" t="s">
        <v>41</v>
      </c>
      <c r="O141" s="64"/>
      <c r="P141" s="205">
        <f>O141*H141</f>
        <v>0</v>
      </c>
      <c r="Q141" s="205">
        <v>1.0152099999999999</v>
      </c>
      <c r="R141" s="205">
        <f>Q141*H141</f>
        <v>0.27613712000000001</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726</v>
      </c>
    </row>
    <row r="142" spans="2:65" s="12" customFormat="1">
      <c r="B142" s="210"/>
      <c r="C142" s="211"/>
      <c r="D142" s="212" t="s">
        <v>192</v>
      </c>
      <c r="E142" s="213" t="s">
        <v>1</v>
      </c>
      <c r="F142" s="214" t="s">
        <v>727</v>
      </c>
      <c r="G142" s="211"/>
      <c r="H142" s="215">
        <v>0.27200000000000002</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190</v>
      </c>
      <c r="F143" s="195" t="s">
        <v>419</v>
      </c>
      <c r="G143" s="183"/>
      <c r="H143" s="183"/>
      <c r="I143" s="186"/>
      <c r="J143" s="196">
        <f>BK143</f>
        <v>0</v>
      </c>
      <c r="K143" s="183"/>
      <c r="L143" s="187"/>
      <c r="M143" s="188"/>
      <c r="N143" s="189"/>
      <c r="O143" s="189"/>
      <c r="P143" s="190">
        <f>SUM(P144:P146)</f>
        <v>0</v>
      </c>
      <c r="Q143" s="189"/>
      <c r="R143" s="190">
        <f>SUM(R144:R146)</f>
        <v>2.3828</v>
      </c>
      <c r="S143" s="189"/>
      <c r="T143" s="191">
        <f>SUM(T144:T146)</f>
        <v>0</v>
      </c>
      <c r="AR143" s="192" t="s">
        <v>82</v>
      </c>
      <c r="AT143" s="193" t="s">
        <v>74</v>
      </c>
      <c r="AU143" s="193" t="s">
        <v>82</v>
      </c>
      <c r="AY143" s="192" t="s">
        <v>183</v>
      </c>
      <c r="BK143" s="194">
        <f>SUM(BK144:BK146)</f>
        <v>0</v>
      </c>
    </row>
    <row r="144" spans="2:65" s="1" customFormat="1" ht="24" customHeight="1">
      <c r="B144" s="32"/>
      <c r="C144" s="197" t="s">
        <v>225</v>
      </c>
      <c r="D144" s="197" t="s">
        <v>185</v>
      </c>
      <c r="E144" s="198" t="s">
        <v>420</v>
      </c>
      <c r="F144" s="199" t="s">
        <v>421</v>
      </c>
      <c r="G144" s="200" t="s">
        <v>275</v>
      </c>
      <c r="H144" s="201">
        <v>56</v>
      </c>
      <c r="I144" s="202"/>
      <c r="J144" s="201">
        <f>ROUND(I144*H144,3)</f>
        <v>0</v>
      </c>
      <c r="K144" s="199" t="s">
        <v>189</v>
      </c>
      <c r="L144" s="36"/>
      <c r="M144" s="203" t="s">
        <v>1</v>
      </c>
      <c r="N144" s="204" t="s">
        <v>41</v>
      </c>
      <c r="O144" s="64"/>
      <c r="P144" s="205">
        <f>O144*H144</f>
        <v>0</v>
      </c>
      <c r="Q144" s="205">
        <v>0</v>
      </c>
      <c r="R144" s="205">
        <f>Q144*H144</f>
        <v>0</v>
      </c>
      <c r="S144" s="205">
        <v>0</v>
      </c>
      <c r="T144" s="206">
        <f>S144*H144</f>
        <v>0</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728</v>
      </c>
    </row>
    <row r="145" spans="2:65" s="1" customFormat="1" ht="16.5" customHeight="1">
      <c r="B145" s="32"/>
      <c r="C145" s="233" t="s">
        <v>210</v>
      </c>
      <c r="D145" s="233" t="s">
        <v>206</v>
      </c>
      <c r="E145" s="234" t="s">
        <v>424</v>
      </c>
      <c r="F145" s="235" t="s">
        <v>425</v>
      </c>
      <c r="G145" s="236" t="s">
        <v>275</v>
      </c>
      <c r="H145" s="237">
        <v>56</v>
      </c>
      <c r="I145" s="238"/>
      <c r="J145" s="237">
        <f>ROUND(I145*H145,3)</f>
        <v>0</v>
      </c>
      <c r="K145" s="235" t="s">
        <v>1</v>
      </c>
      <c r="L145" s="239"/>
      <c r="M145" s="240" t="s">
        <v>1</v>
      </c>
      <c r="N145" s="241" t="s">
        <v>41</v>
      </c>
      <c r="O145" s="64"/>
      <c r="P145" s="205">
        <f>O145*H145</f>
        <v>0</v>
      </c>
      <c r="Q145" s="205">
        <v>4.2549999999999998E-2</v>
      </c>
      <c r="R145" s="205">
        <f>Q145*H145</f>
        <v>2.3828</v>
      </c>
      <c r="S145" s="205">
        <v>0</v>
      </c>
      <c r="T145" s="206">
        <f>S145*H145</f>
        <v>0</v>
      </c>
      <c r="AR145" s="207" t="s">
        <v>210</v>
      </c>
      <c r="AT145" s="207" t="s">
        <v>206</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729</v>
      </c>
    </row>
    <row r="146" spans="2:65" s="12" customFormat="1">
      <c r="B146" s="210"/>
      <c r="C146" s="211"/>
      <c r="D146" s="212" t="s">
        <v>192</v>
      </c>
      <c r="E146" s="213" t="s">
        <v>1</v>
      </c>
      <c r="F146" s="214" t="s">
        <v>730</v>
      </c>
      <c r="G146" s="211"/>
      <c r="H146" s="215">
        <v>56</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1" customFormat="1" ht="22.9" customHeight="1">
      <c r="B147" s="182"/>
      <c r="C147" s="183"/>
      <c r="D147" s="184" t="s">
        <v>74</v>
      </c>
      <c r="E147" s="195" t="s">
        <v>237</v>
      </c>
      <c r="F147" s="195" t="s">
        <v>298</v>
      </c>
      <c r="G147" s="183"/>
      <c r="H147" s="183"/>
      <c r="I147" s="186"/>
      <c r="J147" s="196">
        <f>BK147</f>
        <v>0</v>
      </c>
      <c r="K147" s="183"/>
      <c r="L147" s="187"/>
      <c r="M147" s="188"/>
      <c r="N147" s="189"/>
      <c r="O147" s="189"/>
      <c r="P147" s="190">
        <f>SUM(P148:P149)</f>
        <v>0</v>
      </c>
      <c r="Q147" s="189"/>
      <c r="R147" s="190">
        <f>SUM(R148:R149)</f>
        <v>0</v>
      </c>
      <c r="S147" s="189"/>
      <c r="T147" s="191">
        <f>SUM(T148:T149)</f>
        <v>4.8400000000000007</v>
      </c>
      <c r="AR147" s="192" t="s">
        <v>82</v>
      </c>
      <c r="AT147" s="193" t="s">
        <v>74</v>
      </c>
      <c r="AU147" s="193" t="s">
        <v>82</v>
      </c>
      <c r="AY147" s="192" t="s">
        <v>183</v>
      </c>
      <c r="BK147" s="194">
        <f>SUM(BK148:BK149)</f>
        <v>0</v>
      </c>
    </row>
    <row r="148" spans="2:65" s="1" customFormat="1" ht="36" customHeight="1">
      <c r="B148" s="32"/>
      <c r="C148" s="197" t="s">
        <v>237</v>
      </c>
      <c r="D148" s="197" t="s">
        <v>185</v>
      </c>
      <c r="E148" s="198" t="s">
        <v>394</v>
      </c>
      <c r="F148" s="199" t="s">
        <v>395</v>
      </c>
      <c r="G148" s="200" t="s">
        <v>188</v>
      </c>
      <c r="H148" s="201">
        <v>2.2000000000000002</v>
      </c>
      <c r="I148" s="202"/>
      <c r="J148" s="201">
        <f>ROUND(I148*H148,3)</f>
        <v>0</v>
      </c>
      <c r="K148" s="199" t="s">
        <v>189</v>
      </c>
      <c r="L148" s="36"/>
      <c r="M148" s="203" t="s">
        <v>1</v>
      </c>
      <c r="N148" s="204" t="s">
        <v>41</v>
      </c>
      <c r="O148" s="64"/>
      <c r="P148" s="205">
        <f>O148*H148</f>
        <v>0</v>
      </c>
      <c r="Q148" s="205">
        <v>0</v>
      </c>
      <c r="R148" s="205">
        <f>Q148*H148</f>
        <v>0</v>
      </c>
      <c r="S148" s="205">
        <v>2.2000000000000002</v>
      </c>
      <c r="T148" s="206">
        <f>S148*H148</f>
        <v>4.8400000000000007</v>
      </c>
      <c r="AR148" s="207" t="s">
        <v>190</v>
      </c>
      <c r="AT148" s="207" t="s">
        <v>185</v>
      </c>
      <c r="AU148" s="207" t="s">
        <v>88</v>
      </c>
      <c r="AY148" s="15" t="s">
        <v>183</v>
      </c>
      <c r="BE148" s="208">
        <f>IF(N148="základná",J148,0)</f>
        <v>0</v>
      </c>
      <c r="BF148" s="208">
        <f>IF(N148="znížená",J148,0)</f>
        <v>0</v>
      </c>
      <c r="BG148" s="208">
        <f>IF(N148="zákl. prenesená",J148,0)</f>
        <v>0</v>
      </c>
      <c r="BH148" s="208">
        <f>IF(N148="zníž. prenesená",J148,0)</f>
        <v>0</v>
      </c>
      <c r="BI148" s="208">
        <f>IF(N148="nulová",J148,0)</f>
        <v>0</v>
      </c>
      <c r="BJ148" s="15" t="s">
        <v>88</v>
      </c>
      <c r="BK148" s="209">
        <f>ROUND(I148*H148,3)</f>
        <v>0</v>
      </c>
      <c r="BL148" s="15" t="s">
        <v>190</v>
      </c>
      <c r="BM148" s="207" t="s">
        <v>731</v>
      </c>
    </row>
    <row r="149" spans="2:65" s="12" customFormat="1">
      <c r="B149" s="210"/>
      <c r="C149" s="211"/>
      <c r="D149" s="212" t="s">
        <v>192</v>
      </c>
      <c r="E149" s="213" t="s">
        <v>1</v>
      </c>
      <c r="F149" s="214" t="s">
        <v>732</v>
      </c>
      <c r="G149" s="211"/>
      <c r="H149" s="215">
        <v>2.2000000000000002</v>
      </c>
      <c r="I149" s="216"/>
      <c r="J149" s="211"/>
      <c r="K149" s="211"/>
      <c r="L149" s="217"/>
      <c r="M149" s="218"/>
      <c r="N149" s="219"/>
      <c r="O149" s="219"/>
      <c r="P149" s="219"/>
      <c r="Q149" s="219"/>
      <c r="R149" s="219"/>
      <c r="S149" s="219"/>
      <c r="T149" s="220"/>
      <c r="AT149" s="221" t="s">
        <v>192</v>
      </c>
      <c r="AU149" s="221" t="s">
        <v>88</v>
      </c>
      <c r="AV149" s="12" t="s">
        <v>88</v>
      </c>
      <c r="AW149" s="12" t="s">
        <v>31</v>
      </c>
      <c r="AX149" s="12" t="s">
        <v>82</v>
      </c>
      <c r="AY149" s="221" t="s">
        <v>183</v>
      </c>
    </row>
    <row r="150" spans="2:65" s="11" customFormat="1" ht="22.9" customHeight="1">
      <c r="B150" s="182"/>
      <c r="C150" s="183"/>
      <c r="D150" s="184" t="s">
        <v>74</v>
      </c>
      <c r="E150" s="195" t="s">
        <v>377</v>
      </c>
      <c r="F150" s="195" t="s">
        <v>378</v>
      </c>
      <c r="G150" s="183"/>
      <c r="H150" s="183"/>
      <c r="I150" s="186"/>
      <c r="J150" s="196">
        <f>BK150</f>
        <v>0</v>
      </c>
      <c r="K150" s="183"/>
      <c r="L150" s="187"/>
      <c r="M150" s="188"/>
      <c r="N150" s="189"/>
      <c r="O150" s="189"/>
      <c r="P150" s="190">
        <f>P151</f>
        <v>0</v>
      </c>
      <c r="Q150" s="189"/>
      <c r="R150" s="190">
        <f>R151</f>
        <v>0</v>
      </c>
      <c r="S150" s="189"/>
      <c r="T150" s="191">
        <f>T151</f>
        <v>0</v>
      </c>
      <c r="AR150" s="192" t="s">
        <v>82</v>
      </c>
      <c r="AT150" s="193" t="s">
        <v>74</v>
      </c>
      <c r="AU150" s="193" t="s">
        <v>82</v>
      </c>
      <c r="AY150" s="192" t="s">
        <v>183</v>
      </c>
      <c r="BK150" s="194">
        <f>BK151</f>
        <v>0</v>
      </c>
    </row>
    <row r="151" spans="2:65" s="1" customFormat="1" ht="36" customHeight="1">
      <c r="B151" s="32"/>
      <c r="C151" s="197" t="s">
        <v>243</v>
      </c>
      <c r="D151" s="197" t="s">
        <v>185</v>
      </c>
      <c r="E151" s="198" t="s">
        <v>430</v>
      </c>
      <c r="F151" s="199" t="s">
        <v>431</v>
      </c>
      <c r="G151" s="200" t="s">
        <v>209</v>
      </c>
      <c r="H151" s="201">
        <v>10.644</v>
      </c>
      <c r="I151" s="202"/>
      <c r="J151" s="201">
        <f>ROUND(I151*H151,3)</f>
        <v>0</v>
      </c>
      <c r="K151" s="199" t="s">
        <v>189</v>
      </c>
      <c r="L151" s="36"/>
      <c r="M151" s="203" t="s">
        <v>1</v>
      </c>
      <c r="N151" s="204" t="s">
        <v>41</v>
      </c>
      <c r="O151" s="64"/>
      <c r="P151" s="205">
        <f>O151*H151</f>
        <v>0</v>
      </c>
      <c r="Q151" s="205">
        <v>0</v>
      </c>
      <c r="R151" s="205">
        <f>Q151*H151</f>
        <v>0</v>
      </c>
      <c r="S151" s="205">
        <v>0</v>
      </c>
      <c r="T151" s="206">
        <f>S151*H151</f>
        <v>0</v>
      </c>
      <c r="AR151" s="207" t="s">
        <v>190</v>
      </c>
      <c r="AT151" s="207" t="s">
        <v>185</v>
      </c>
      <c r="AU151" s="207" t="s">
        <v>88</v>
      </c>
      <c r="AY151" s="15" t="s">
        <v>183</v>
      </c>
      <c r="BE151" s="208">
        <f>IF(N151="základná",J151,0)</f>
        <v>0</v>
      </c>
      <c r="BF151" s="208">
        <f>IF(N151="znížená",J151,0)</f>
        <v>0</v>
      </c>
      <c r="BG151" s="208">
        <f>IF(N151="zákl. prenesená",J151,0)</f>
        <v>0</v>
      </c>
      <c r="BH151" s="208">
        <f>IF(N151="zníž. prenesená",J151,0)</f>
        <v>0</v>
      </c>
      <c r="BI151" s="208">
        <f>IF(N151="nulová",J151,0)</f>
        <v>0</v>
      </c>
      <c r="BJ151" s="15" t="s">
        <v>88</v>
      </c>
      <c r="BK151" s="209">
        <f>ROUND(I151*H151,3)</f>
        <v>0</v>
      </c>
      <c r="BL151" s="15" t="s">
        <v>190</v>
      </c>
      <c r="BM151" s="207" t="s">
        <v>733</v>
      </c>
    </row>
    <row r="152" spans="2:65" s="1" customFormat="1" ht="49.9" customHeight="1">
      <c r="B152" s="32"/>
      <c r="C152" s="33"/>
      <c r="D152" s="33"/>
      <c r="E152" s="185" t="s">
        <v>262</v>
      </c>
      <c r="F152" s="185" t="s">
        <v>263</v>
      </c>
      <c r="G152" s="33"/>
      <c r="H152" s="33"/>
      <c r="I152" s="115"/>
      <c r="J152" s="170">
        <f>BK152</f>
        <v>0</v>
      </c>
      <c r="K152" s="33"/>
      <c r="L152" s="36"/>
      <c r="M152" s="242"/>
      <c r="N152" s="64"/>
      <c r="O152" s="64"/>
      <c r="P152" s="64"/>
      <c r="Q152" s="64"/>
      <c r="R152" s="64"/>
      <c r="S152" s="64"/>
      <c r="T152" s="65"/>
      <c r="AT152" s="15" t="s">
        <v>74</v>
      </c>
      <c r="AU152" s="15" t="s">
        <v>75</v>
      </c>
      <c r="AY152" s="15" t="s">
        <v>264</v>
      </c>
      <c r="BK152" s="209">
        <f>SUM(BK153:BK155)</f>
        <v>0</v>
      </c>
    </row>
    <row r="153" spans="2:65" s="1" customFormat="1" ht="16.350000000000001" customHeight="1">
      <c r="B153" s="32"/>
      <c r="C153" s="243" t="s">
        <v>1</v>
      </c>
      <c r="D153" s="243" t="s">
        <v>185</v>
      </c>
      <c r="E153" s="244" t="s">
        <v>1</v>
      </c>
      <c r="F153" s="245" t="s">
        <v>1</v>
      </c>
      <c r="G153" s="246" t="s">
        <v>1</v>
      </c>
      <c r="H153" s="247"/>
      <c r="I153" s="247"/>
      <c r="J153" s="248">
        <f>BK153</f>
        <v>0</v>
      </c>
      <c r="K153" s="249"/>
      <c r="L153" s="36"/>
      <c r="M153" s="250" t="s">
        <v>1</v>
      </c>
      <c r="N153" s="251" t="s">
        <v>41</v>
      </c>
      <c r="O153" s="64"/>
      <c r="P153" s="64"/>
      <c r="Q153" s="64"/>
      <c r="R153" s="64"/>
      <c r="S153" s="64"/>
      <c r="T153" s="65"/>
      <c r="AT153" s="15" t="s">
        <v>264</v>
      </c>
      <c r="AU153" s="15" t="s">
        <v>82</v>
      </c>
      <c r="AY153" s="15" t="s">
        <v>264</v>
      </c>
      <c r="BE153" s="208">
        <f>IF(N153="základná",J153,0)</f>
        <v>0</v>
      </c>
      <c r="BF153" s="208">
        <f>IF(N153="znížená",J153,0)</f>
        <v>0</v>
      </c>
      <c r="BG153" s="208">
        <f>IF(N153="zákl. prenesená",J153,0)</f>
        <v>0</v>
      </c>
      <c r="BH153" s="208">
        <f>IF(N153="zníž. prenesená",J153,0)</f>
        <v>0</v>
      </c>
      <c r="BI153" s="208">
        <f>IF(N153="nulová",J153,0)</f>
        <v>0</v>
      </c>
      <c r="BJ153" s="15" t="s">
        <v>88</v>
      </c>
      <c r="BK153" s="209">
        <f>I153*H153</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252"/>
      <c r="P155" s="252"/>
      <c r="Q155" s="252"/>
      <c r="R155" s="252"/>
      <c r="S155" s="252"/>
      <c r="T155" s="253"/>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6.95" customHeight="1">
      <c r="B156" s="47"/>
      <c r="C156" s="48"/>
      <c r="D156" s="48"/>
      <c r="E156" s="48"/>
      <c r="F156" s="48"/>
      <c r="G156" s="48"/>
      <c r="H156" s="48"/>
      <c r="I156" s="146"/>
      <c r="J156" s="48"/>
      <c r="K156" s="48"/>
      <c r="L156" s="36"/>
    </row>
  </sheetData>
  <sheetProtection algorithmName="SHA-512" hashValue="weBDi46R3N5P8H5kDIpW8Lm6GuBwbOH6HY25JS2VRMa3TdzxhwvDwT2e4IeLPWMJR25499Mrfwa63hqVo//GnA==" saltValue="PUXC1gsG4xOBaGSiU1OdvjuVVd+euPPFRbTyzl9RjEir+vJs8DPBydrDtTSmuXmvl14hzF/OK/jxxjfRUE6bgQ==" spinCount="100000" sheet="1" objects="1" scenarios="1" formatColumns="0" formatRows="0" autoFilter="0"/>
  <autoFilter ref="C126:K155"/>
  <mergeCells count="12">
    <mergeCell ref="E119:H119"/>
    <mergeCell ref="L2:V2"/>
    <mergeCell ref="E85:H85"/>
    <mergeCell ref="E87:H87"/>
    <mergeCell ref="E89:H89"/>
    <mergeCell ref="E115:H115"/>
    <mergeCell ref="E117:H117"/>
    <mergeCell ref="E7:H7"/>
    <mergeCell ref="E9:H9"/>
    <mergeCell ref="E11:H11"/>
    <mergeCell ref="E20:H20"/>
    <mergeCell ref="E29:H29"/>
  </mergeCells>
  <dataValidations count="2">
    <dataValidation type="list" allowBlank="1" showInputMessage="1" showErrorMessage="1" error="Povolené sú hodnoty K, M." sqref="D153:D156">
      <formula1>"K, M"</formula1>
    </dataValidation>
    <dataValidation type="list" allowBlank="1" showInputMessage="1" showErrorMessage="1" error="Povolené sú hodnoty základná, znížená, nulová." sqref="N153:N156">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6"/>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151</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734</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ROUND(J126,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ROUND((ROUND((SUM(BE126:BE151)),  2) + SUM(BE153:BE155)), 2)</f>
        <v>0</v>
      </c>
      <c r="I35" s="127">
        <v>0.2</v>
      </c>
      <c r="J35" s="126">
        <f>ROUND((ROUND(((SUM(BE126:BE151))*I35),  2) + (SUM(BE153:BE155)*I35)), 2)</f>
        <v>0</v>
      </c>
      <c r="L35" s="36"/>
    </row>
    <row r="36" spans="2:12" s="1" customFormat="1" ht="14.45" customHeight="1">
      <c r="B36" s="36"/>
      <c r="E36" s="114" t="s">
        <v>41</v>
      </c>
      <c r="F36" s="126">
        <f>ROUND((ROUND((SUM(BF126:BF151)),  2) + SUM(BF153:BF155)), 2)</f>
        <v>0</v>
      </c>
      <c r="I36" s="127">
        <v>0.2</v>
      </c>
      <c r="J36" s="126">
        <f>ROUND((ROUND(((SUM(BF126:BF151))*I36),  2) + (SUM(BF153:BF155)*I36)), 2)</f>
        <v>0</v>
      </c>
      <c r="L36" s="36"/>
    </row>
    <row r="37" spans="2:12" s="1" customFormat="1" ht="14.45" hidden="1" customHeight="1">
      <c r="B37" s="36"/>
      <c r="E37" s="114" t="s">
        <v>42</v>
      </c>
      <c r="F37" s="126">
        <f>ROUND((ROUND((SUM(BG126:BG151)),  2) + SUM(BG153:BG155)), 2)</f>
        <v>0</v>
      </c>
      <c r="I37" s="127">
        <v>0.2</v>
      </c>
      <c r="J37" s="126">
        <f>0</f>
        <v>0</v>
      </c>
      <c r="L37" s="36"/>
    </row>
    <row r="38" spans="2:12" s="1" customFormat="1" ht="14.45" hidden="1" customHeight="1">
      <c r="B38" s="36"/>
      <c r="E38" s="114" t="s">
        <v>43</v>
      </c>
      <c r="F38" s="126">
        <f>ROUND((ROUND((SUM(BH126:BH151)),  2) + SUM(BH153:BH155)), 2)</f>
        <v>0</v>
      </c>
      <c r="I38" s="127">
        <v>0.2</v>
      </c>
      <c r="J38" s="126">
        <f>0</f>
        <v>0</v>
      </c>
      <c r="L38" s="36"/>
    </row>
    <row r="39" spans="2:12" s="1" customFormat="1" ht="14.45" hidden="1" customHeight="1">
      <c r="B39" s="36"/>
      <c r="E39" s="114" t="s">
        <v>44</v>
      </c>
      <c r="F39" s="126">
        <f>ROUND((ROUND((SUM(BI126:BI151)),  2) + SUM(BI153:BI155)),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2019-05.3.6 - Rybník č. 3 Bezpečnostný priepad</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J126</f>
        <v>0</v>
      </c>
      <c r="K98" s="33"/>
      <c r="L98" s="36"/>
      <c r="AU98" s="15" t="s">
        <v>164</v>
      </c>
    </row>
    <row r="99" spans="2:47" s="8" customFormat="1" ht="24.95" customHeight="1">
      <c r="B99" s="155"/>
      <c r="C99" s="156"/>
      <c r="D99" s="157" t="s">
        <v>165</v>
      </c>
      <c r="E99" s="158"/>
      <c r="F99" s="158"/>
      <c r="G99" s="158"/>
      <c r="H99" s="158"/>
      <c r="I99" s="159"/>
      <c r="J99" s="160">
        <f>J127</f>
        <v>0</v>
      </c>
      <c r="K99" s="156"/>
      <c r="L99" s="161"/>
    </row>
    <row r="100" spans="2:47" s="9" customFormat="1" ht="19.899999999999999" customHeight="1">
      <c r="B100" s="162"/>
      <c r="C100" s="97"/>
      <c r="D100" s="163" t="s">
        <v>166</v>
      </c>
      <c r="E100" s="164"/>
      <c r="F100" s="164"/>
      <c r="G100" s="164"/>
      <c r="H100" s="164"/>
      <c r="I100" s="165"/>
      <c r="J100" s="166">
        <f>J128</f>
        <v>0</v>
      </c>
      <c r="K100" s="97"/>
      <c r="L100" s="167"/>
    </row>
    <row r="101" spans="2:47" s="9" customFormat="1" ht="19.899999999999999" customHeight="1">
      <c r="B101" s="162"/>
      <c r="C101" s="97"/>
      <c r="D101" s="163" t="s">
        <v>304</v>
      </c>
      <c r="E101" s="164"/>
      <c r="F101" s="164"/>
      <c r="G101" s="164"/>
      <c r="H101" s="164"/>
      <c r="I101" s="165"/>
      <c r="J101" s="166">
        <f>J135</f>
        <v>0</v>
      </c>
      <c r="K101" s="97"/>
      <c r="L101" s="167"/>
    </row>
    <row r="102" spans="2:47" s="9" customFormat="1" ht="19.899999999999999" customHeight="1">
      <c r="B102" s="162"/>
      <c r="C102" s="97"/>
      <c r="D102" s="163" t="s">
        <v>305</v>
      </c>
      <c r="E102" s="164"/>
      <c r="F102" s="164"/>
      <c r="G102" s="164"/>
      <c r="H102" s="164"/>
      <c r="I102" s="165"/>
      <c r="J102" s="166">
        <f>J138</f>
        <v>0</v>
      </c>
      <c r="K102" s="97"/>
      <c r="L102" s="167"/>
    </row>
    <row r="103" spans="2:47" s="9" customFormat="1" ht="19.899999999999999" customHeight="1">
      <c r="B103" s="162"/>
      <c r="C103" s="97"/>
      <c r="D103" s="163" t="s">
        <v>267</v>
      </c>
      <c r="E103" s="164"/>
      <c r="F103" s="164"/>
      <c r="G103" s="164"/>
      <c r="H103" s="164"/>
      <c r="I103" s="165"/>
      <c r="J103" s="166">
        <f>J147</f>
        <v>0</v>
      </c>
      <c r="K103" s="97"/>
      <c r="L103" s="167"/>
    </row>
    <row r="104" spans="2:47" s="8" customFormat="1" ht="21.75" customHeight="1">
      <c r="B104" s="155"/>
      <c r="C104" s="156"/>
      <c r="D104" s="168" t="s">
        <v>168</v>
      </c>
      <c r="E104" s="156"/>
      <c r="F104" s="156"/>
      <c r="G104" s="156"/>
      <c r="H104" s="156"/>
      <c r="I104" s="169"/>
      <c r="J104" s="170">
        <f>J152</f>
        <v>0</v>
      </c>
      <c r="K104" s="156"/>
      <c r="L104" s="161"/>
    </row>
    <row r="105" spans="2:47" s="1" customFormat="1" ht="21.75" customHeight="1">
      <c r="B105" s="32"/>
      <c r="C105" s="33"/>
      <c r="D105" s="33"/>
      <c r="E105" s="33"/>
      <c r="F105" s="33"/>
      <c r="G105" s="33"/>
      <c r="H105" s="33"/>
      <c r="I105" s="115"/>
      <c r="J105" s="33"/>
      <c r="K105" s="33"/>
      <c r="L105" s="36"/>
    </row>
    <row r="106" spans="2:47" s="1" customFormat="1" ht="6.95" customHeight="1">
      <c r="B106" s="47"/>
      <c r="C106" s="48"/>
      <c r="D106" s="48"/>
      <c r="E106" s="48"/>
      <c r="F106" s="48"/>
      <c r="G106" s="48"/>
      <c r="H106" s="48"/>
      <c r="I106" s="146"/>
      <c r="J106" s="48"/>
      <c r="K106" s="48"/>
      <c r="L106" s="36"/>
    </row>
    <row r="110" spans="2:47" s="1" customFormat="1" ht="6.95" customHeight="1">
      <c r="B110" s="49"/>
      <c r="C110" s="50"/>
      <c r="D110" s="50"/>
      <c r="E110" s="50"/>
      <c r="F110" s="50"/>
      <c r="G110" s="50"/>
      <c r="H110" s="50"/>
      <c r="I110" s="149"/>
      <c r="J110" s="50"/>
      <c r="K110" s="50"/>
      <c r="L110" s="36"/>
    </row>
    <row r="111" spans="2:47" s="1" customFormat="1" ht="24.95" customHeight="1">
      <c r="B111" s="32"/>
      <c r="C111" s="21" t="s">
        <v>169</v>
      </c>
      <c r="D111" s="33"/>
      <c r="E111" s="33"/>
      <c r="F111" s="33"/>
      <c r="G111" s="33"/>
      <c r="H111" s="33"/>
      <c r="I111" s="115"/>
      <c r="J111" s="33"/>
      <c r="K111" s="33"/>
      <c r="L111" s="36"/>
    </row>
    <row r="112" spans="2:47" s="1" customFormat="1" ht="6.95" customHeight="1">
      <c r="B112" s="32"/>
      <c r="C112" s="33"/>
      <c r="D112" s="33"/>
      <c r="E112" s="33"/>
      <c r="F112" s="33"/>
      <c r="G112" s="33"/>
      <c r="H112" s="33"/>
      <c r="I112" s="115"/>
      <c r="J112" s="33"/>
      <c r="K112" s="33"/>
      <c r="L112" s="36"/>
    </row>
    <row r="113" spans="2:63" s="1" customFormat="1" ht="12" customHeight="1">
      <c r="B113" s="32"/>
      <c r="C113" s="27" t="s">
        <v>14</v>
      </c>
      <c r="D113" s="33"/>
      <c r="E113" s="33"/>
      <c r="F113" s="33"/>
      <c r="G113" s="33"/>
      <c r="H113" s="33"/>
      <c r="I113" s="115"/>
      <c r="J113" s="33"/>
      <c r="K113" s="33"/>
      <c r="L113" s="36"/>
    </row>
    <row r="114" spans="2:63" s="1" customFormat="1" ht="16.5" customHeight="1">
      <c r="B114" s="32"/>
      <c r="C114" s="33"/>
      <c r="D114" s="33"/>
      <c r="E114" s="300" t="str">
        <f>E7</f>
        <v>Rybníky Prejta - Oprava tesnania hrádze</v>
      </c>
      <c r="F114" s="301"/>
      <c r="G114" s="301"/>
      <c r="H114" s="301"/>
      <c r="I114" s="115"/>
      <c r="J114" s="33"/>
      <c r="K114" s="33"/>
      <c r="L114" s="36"/>
    </row>
    <row r="115" spans="2:63" ht="12" customHeight="1">
      <c r="B115" s="19"/>
      <c r="C115" s="27" t="s">
        <v>156</v>
      </c>
      <c r="D115" s="20"/>
      <c r="E115" s="20"/>
      <c r="F115" s="20"/>
      <c r="G115" s="20"/>
      <c r="H115" s="20"/>
      <c r="J115" s="20"/>
      <c r="K115" s="20"/>
      <c r="L115" s="18"/>
    </row>
    <row r="116" spans="2:63" s="1" customFormat="1" ht="16.5" customHeight="1">
      <c r="B116" s="32"/>
      <c r="C116" s="33"/>
      <c r="D116" s="33"/>
      <c r="E116" s="300" t="s">
        <v>623</v>
      </c>
      <c r="F116" s="299"/>
      <c r="G116" s="299"/>
      <c r="H116" s="299"/>
      <c r="I116" s="115"/>
      <c r="J116" s="33"/>
      <c r="K116" s="33"/>
      <c r="L116" s="36"/>
    </row>
    <row r="117" spans="2:63" s="1" customFormat="1" ht="12" customHeight="1">
      <c r="B117" s="32"/>
      <c r="C117" s="27" t="s">
        <v>158</v>
      </c>
      <c r="D117" s="33"/>
      <c r="E117" s="33"/>
      <c r="F117" s="33"/>
      <c r="G117" s="33"/>
      <c r="H117" s="33"/>
      <c r="I117" s="115"/>
      <c r="J117" s="33"/>
      <c r="K117" s="33"/>
      <c r="L117" s="36"/>
    </row>
    <row r="118" spans="2:63" s="1" customFormat="1" ht="16.5" customHeight="1">
      <c r="B118" s="32"/>
      <c r="C118" s="33"/>
      <c r="D118" s="33"/>
      <c r="E118" s="281" t="str">
        <f>E11</f>
        <v>2019-05.3.6 - Rybník č. 3 Bezpečnostný priepad</v>
      </c>
      <c r="F118" s="299"/>
      <c r="G118" s="299"/>
      <c r="H118" s="299"/>
      <c r="I118" s="115"/>
      <c r="J118" s="33"/>
      <c r="K118" s="33"/>
      <c r="L118" s="36"/>
    </row>
    <row r="119" spans="2:63" s="1" customFormat="1" ht="6.95" customHeight="1">
      <c r="B119" s="32"/>
      <c r="C119" s="33"/>
      <c r="D119" s="33"/>
      <c r="E119" s="33"/>
      <c r="F119" s="33"/>
      <c r="G119" s="33"/>
      <c r="H119" s="33"/>
      <c r="I119" s="115"/>
      <c r="J119" s="33"/>
      <c r="K119" s="33"/>
      <c r="L119" s="36"/>
    </row>
    <row r="120" spans="2:63" s="1" customFormat="1" ht="12" customHeight="1">
      <c r="B120" s="32"/>
      <c r="C120" s="27" t="s">
        <v>18</v>
      </c>
      <c r="D120" s="33"/>
      <c r="E120" s="33"/>
      <c r="F120" s="25" t="str">
        <f>F14</f>
        <v>Prejta</v>
      </c>
      <c r="G120" s="33"/>
      <c r="H120" s="33"/>
      <c r="I120" s="116" t="s">
        <v>20</v>
      </c>
      <c r="J120" s="59" t="str">
        <f>IF(J14="","",J14)</f>
        <v>11. 6. 2019</v>
      </c>
      <c r="K120" s="33"/>
      <c r="L120" s="36"/>
    </row>
    <row r="121" spans="2:63" s="1" customFormat="1" ht="6.95" customHeight="1">
      <c r="B121" s="32"/>
      <c r="C121" s="33"/>
      <c r="D121" s="33"/>
      <c r="E121" s="33"/>
      <c r="F121" s="33"/>
      <c r="G121" s="33"/>
      <c r="H121" s="33"/>
      <c r="I121" s="115"/>
      <c r="J121" s="33"/>
      <c r="K121" s="33"/>
      <c r="L121" s="36"/>
    </row>
    <row r="122" spans="2:63" s="1" customFormat="1" ht="27.95" customHeight="1">
      <c r="B122" s="32"/>
      <c r="C122" s="27" t="s">
        <v>22</v>
      </c>
      <c r="D122" s="33"/>
      <c r="E122" s="33"/>
      <c r="F122" s="25" t="str">
        <f>E17</f>
        <v>SRZ, MsO Dubnica nad Váhom</v>
      </c>
      <c r="G122" s="33"/>
      <c r="H122" s="33"/>
      <c r="I122" s="116" t="s">
        <v>28</v>
      </c>
      <c r="J122" s="30" t="str">
        <f>E23</f>
        <v>Hydroconsulting s.r.o.</v>
      </c>
      <c r="K122" s="33"/>
      <c r="L122" s="36"/>
    </row>
    <row r="123" spans="2:63" s="1" customFormat="1" ht="27.95" customHeight="1">
      <c r="B123" s="32"/>
      <c r="C123" s="27" t="s">
        <v>26</v>
      </c>
      <c r="D123" s="33"/>
      <c r="E123" s="33"/>
      <c r="F123" s="25" t="str">
        <f>IF(E20="","",E20)</f>
        <v>Vyplň údaj</v>
      </c>
      <c r="G123" s="33"/>
      <c r="H123" s="33"/>
      <c r="I123" s="116" t="s">
        <v>33</v>
      </c>
      <c r="J123" s="30" t="str">
        <f>E26</f>
        <v>Hydroconsulting s.r.o.</v>
      </c>
      <c r="K123" s="33"/>
      <c r="L123" s="36"/>
    </row>
    <row r="124" spans="2:63" s="1" customFormat="1" ht="10.35" customHeight="1">
      <c r="B124" s="32"/>
      <c r="C124" s="33"/>
      <c r="D124" s="33"/>
      <c r="E124" s="33"/>
      <c r="F124" s="33"/>
      <c r="G124" s="33"/>
      <c r="H124" s="33"/>
      <c r="I124" s="115"/>
      <c r="J124" s="33"/>
      <c r="K124" s="33"/>
      <c r="L124" s="36"/>
    </row>
    <row r="125" spans="2:63" s="10" customFormat="1" ht="29.25" customHeight="1">
      <c r="B125" s="171"/>
      <c r="C125" s="172" t="s">
        <v>170</v>
      </c>
      <c r="D125" s="173" t="s">
        <v>60</v>
      </c>
      <c r="E125" s="173" t="s">
        <v>56</v>
      </c>
      <c r="F125" s="173" t="s">
        <v>57</v>
      </c>
      <c r="G125" s="173" t="s">
        <v>171</v>
      </c>
      <c r="H125" s="173" t="s">
        <v>172</v>
      </c>
      <c r="I125" s="174" t="s">
        <v>173</v>
      </c>
      <c r="J125" s="175" t="s">
        <v>162</v>
      </c>
      <c r="K125" s="176" t="s">
        <v>174</v>
      </c>
      <c r="L125" s="177"/>
      <c r="M125" s="68" t="s">
        <v>1</v>
      </c>
      <c r="N125" s="69" t="s">
        <v>39</v>
      </c>
      <c r="O125" s="69" t="s">
        <v>175</v>
      </c>
      <c r="P125" s="69" t="s">
        <v>176</v>
      </c>
      <c r="Q125" s="69" t="s">
        <v>177</v>
      </c>
      <c r="R125" s="69" t="s">
        <v>178</v>
      </c>
      <c r="S125" s="69" t="s">
        <v>179</v>
      </c>
      <c r="T125" s="70" t="s">
        <v>180</v>
      </c>
    </row>
    <row r="126" spans="2:63" s="1" customFormat="1" ht="22.9" customHeight="1">
      <c r="B126" s="32"/>
      <c r="C126" s="75" t="s">
        <v>163</v>
      </c>
      <c r="D126" s="33"/>
      <c r="E126" s="33"/>
      <c r="F126" s="33"/>
      <c r="G126" s="33"/>
      <c r="H126" s="33"/>
      <c r="I126" s="115"/>
      <c r="J126" s="178">
        <f>BK126</f>
        <v>0</v>
      </c>
      <c r="K126" s="33"/>
      <c r="L126" s="36"/>
      <c r="M126" s="71"/>
      <c r="N126" s="72"/>
      <c r="O126" s="72"/>
      <c r="P126" s="179">
        <f>P127+P152</f>
        <v>0</v>
      </c>
      <c r="Q126" s="72"/>
      <c r="R126" s="179">
        <f>R127+R152</f>
        <v>99.115801250000018</v>
      </c>
      <c r="S126" s="72"/>
      <c r="T126" s="180">
        <f>T127+T152</f>
        <v>60.949999999999996</v>
      </c>
      <c r="AT126" s="15" t="s">
        <v>74</v>
      </c>
      <c r="AU126" s="15" t="s">
        <v>164</v>
      </c>
      <c r="BK126" s="181">
        <f>BK127+BK152</f>
        <v>0</v>
      </c>
    </row>
    <row r="127" spans="2:63" s="11" customFormat="1" ht="25.9" customHeight="1">
      <c r="B127" s="182"/>
      <c r="C127" s="183"/>
      <c r="D127" s="184" t="s">
        <v>74</v>
      </c>
      <c r="E127" s="185" t="s">
        <v>181</v>
      </c>
      <c r="F127" s="185" t="s">
        <v>182</v>
      </c>
      <c r="G127" s="183"/>
      <c r="H127" s="183"/>
      <c r="I127" s="186"/>
      <c r="J127" s="170">
        <f>BK127</f>
        <v>0</v>
      </c>
      <c r="K127" s="183"/>
      <c r="L127" s="187"/>
      <c r="M127" s="188"/>
      <c r="N127" s="189"/>
      <c r="O127" s="189"/>
      <c r="P127" s="190">
        <f>P128+P135+P138+P147</f>
        <v>0</v>
      </c>
      <c r="Q127" s="189"/>
      <c r="R127" s="190">
        <f>R128+R135+R138+R147</f>
        <v>99.115801250000018</v>
      </c>
      <c r="S127" s="189"/>
      <c r="T127" s="191">
        <f>T128+T135+T138+T147</f>
        <v>60.949999999999996</v>
      </c>
      <c r="AR127" s="192" t="s">
        <v>82</v>
      </c>
      <c r="AT127" s="193" t="s">
        <v>74</v>
      </c>
      <c r="AU127" s="193" t="s">
        <v>75</v>
      </c>
      <c r="AY127" s="192" t="s">
        <v>183</v>
      </c>
      <c r="BK127" s="194">
        <f>BK128+BK135+BK138+BK147</f>
        <v>0</v>
      </c>
    </row>
    <row r="128" spans="2:63" s="11" customFormat="1" ht="22.9" customHeight="1">
      <c r="B128" s="182"/>
      <c r="C128" s="183"/>
      <c r="D128" s="184" t="s">
        <v>74</v>
      </c>
      <c r="E128" s="195" t="s">
        <v>82</v>
      </c>
      <c r="F128" s="195" t="s">
        <v>184</v>
      </c>
      <c r="G128" s="183"/>
      <c r="H128" s="183"/>
      <c r="I128" s="186"/>
      <c r="J128" s="196">
        <f>BK128</f>
        <v>0</v>
      </c>
      <c r="K128" s="183"/>
      <c r="L128" s="187"/>
      <c r="M128" s="188"/>
      <c r="N128" s="189"/>
      <c r="O128" s="189"/>
      <c r="P128" s="190">
        <f>SUM(P129:P134)</f>
        <v>0</v>
      </c>
      <c r="Q128" s="189"/>
      <c r="R128" s="190">
        <f>SUM(R129:R134)</f>
        <v>0</v>
      </c>
      <c r="S128" s="189"/>
      <c r="T128" s="191">
        <f>SUM(T129:T134)</f>
        <v>0</v>
      </c>
      <c r="AR128" s="192" t="s">
        <v>82</v>
      </c>
      <c r="AT128" s="193" t="s">
        <v>74</v>
      </c>
      <c r="AU128" s="193" t="s">
        <v>82</v>
      </c>
      <c r="AY128" s="192" t="s">
        <v>183</v>
      </c>
      <c r="BK128" s="194">
        <f>SUM(BK129:BK134)</f>
        <v>0</v>
      </c>
    </row>
    <row r="129" spans="2:65" s="1" customFormat="1" ht="36" customHeight="1">
      <c r="B129" s="32"/>
      <c r="C129" s="197" t="s">
        <v>82</v>
      </c>
      <c r="D129" s="197" t="s">
        <v>185</v>
      </c>
      <c r="E129" s="198" t="s">
        <v>434</v>
      </c>
      <c r="F129" s="199" t="s">
        <v>435</v>
      </c>
      <c r="G129" s="200" t="s">
        <v>188</v>
      </c>
      <c r="H129" s="201">
        <v>23</v>
      </c>
      <c r="I129" s="202"/>
      <c r="J129" s="201">
        <f>ROUND(I129*H129,3)</f>
        <v>0</v>
      </c>
      <c r="K129" s="199" t="s">
        <v>436</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735</v>
      </c>
    </row>
    <row r="130" spans="2:65" s="12" customFormat="1" ht="22.5">
      <c r="B130" s="210"/>
      <c r="C130" s="211"/>
      <c r="D130" s="212" t="s">
        <v>192</v>
      </c>
      <c r="E130" s="213" t="s">
        <v>1</v>
      </c>
      <c r="F130" s="214" t="s">
        <v>736</v>
      </c>
      <c r="G130" s="211"/>
      <c r="H130" s="215">
        <v>23</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88</v>
      </c>
      <c r="D131" s="197" t="s">
        <v>185</v>
      </c>
      <c r="E131" s="198" t="s">
        <v>439</v>
      </c>
      <c r="F131" s="199" t="s">
        <v>440</v>
      </c>
      <c r="G131" s="200" t="s">
        <v>188</v>
      </c>
      <c r="H131" s="201">
        <v>23</v>
      </c>
      <c r="I131" s="202"/>
      <c r="J131" s="201">
        <f>ROUND(I131*H131,3)</f>
        <v>0</v>
      </c>
      <c r="K131" s="199" t="s">
        <v>436</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737</v>
      </c>
    </row>
    <row r="132" spans="2:65" s="12" customFormat="1" ht="22.5">
      <c r="B132" s="210"/>
      <c r="C132" s="211"/>
      <c r="D132" s="212" t="s">
        <v>192</v>
      </c>
      <c r="E132" s="213" t="s">
        <v>1</v>
      </c>
      <c r="F132" s="214" t="s">
        <v>738</v>
      </c>
      <c r="G132" s="211"/>
      <c r="H132" s="215">
        <v>23</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48" customHeight="1">
      <c r="B133" s="32"/>
      <c r="C133" s="197" t="s">
        <v>198</v>
      </c>
      <c r="D133" s="197" t="s">
        <v>185</v>
      </c>
      <c r="E133" s="198" t="s">
        <v>442</v>
      </c>
      <c r="F133" s="199" t="s">
        <v>443</v>
      </c>
      <c r="G133" s="200" t="s">
        <v>188</v>
      </c>
      <c r="H133" s="201">
        <v>15.4</v>
      </c>
      <c r="I133" s="202"/>
      <c r="J133" s="201">
        <f>ROUND(I133*H133,3)</f>
        <v>0</v>
      </c>
      <c r="K133" s="199" t="s">
        <v>189</v>
      </c>
      <c r="L133" s="36"/>
      <c r="M133" s="203" t="s">
        <v>1</v>
      </c>
      <c r="N133" s="204" t="s">
        <v>41</v>
      </c>
      <c r="O133" s="64"/>
      <c r="P133" s="205">
        <f>O133*H133</f>
        <v>0</v>
      </c>
      <c r="Q133" s="205">
        <v>0</v>
      </c>
      <c r="R133" s="205">
        <f>Q133*H133</f>
        <v>0</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739</v>
      </c>
    </row>
    <row r="134" spans="2:65" s="12" customFormat="1">
      <c r="B134" s="210"/>
      <c r="C134" s="211"/>
      <c r="D134" s="212" t="s">
        <v>192</v>
      </c>
      <c r="E134" s="213" t="s">
        <v>1</v>
      </c>
      <c r="F134" s="214" t="s">
        <v>740</v>
      </c>
      <c r="G134" s="211"/>
      <c r="H134" s="215">
        <v>15.4</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1" customFormat="1" ht="22.9" customHeight="1">
      <c r="B135" s="182"/>
      <c r="C135" s="183"/>
      <c r="D135" s="184" t="s">
        <v>74</v>
      </c>
      <c r="E135" s="195" t="s">
        <v>88</v>
      </c>
      <c r="F135" s="195" t="s">
        <v>325</v>
      </c>
      <c r="G135" s="183"/>
      <c r="H135" s="183"/>
      <c r="I135" s="186"/>
      <c r="J135" s="196">
        <f>BK135</f>
        <v>0</v>
      </c>
      <c r="K135" s="183"/>
      <c r="L135" s="187"/>
      <c r="M135" s="188"/>
      <c r="N135" s="189"/>
      <c r="O135" s="189"/>
      <c r="P135" s="190">
        <f>SUM(P136:P137)</f>
        <v>0</v>
      </c>
      <c r="Q135" s="189"/>
      <c r="R135" s="190">
        <f>SUM(R136:R137)</f>
        <v>17.436354000000001</v>
      </c>
      <c r="S135" s="189"/>
      <c r="T135" s="191">
        <f>SUM(T136:T137)</f>
        <v>0</v>
      </c>
      <c r="AR135" s="192" t="s">
        <v>82</v>
      </c>
      <c r="AT135" s="193" t="s">
        <v>74</v>
      </c>
      <c r="AU135" s="193" t="s">
        <v>82</v>
      </c>
      <c r="AY135" s="192" t="s">
        <v>183</v>
      </c>
      <c r="BK135" s="194">
        <f>SUM(BK136:BK137)</f>
        <v>0</v>
      </c>
    </row>
    <row r="136" spans="2:65" s="1" customFormat="1" ht="16.5" customHeight="1">
      <c r="B136" s="32"/>
      <c r="C136" s="197" t="s">
        <v>190</v>
      </c>
      <c r="D136" s="197" t="s">
        <v>185</v>
      </c>
      <c r="E136" s="198" t="s">
        <v>326</v>
      </c>
      <c r="F136" s="199" t="s">
        <v>327</v>
      </c>
      <c r="G136" s="200" t="s">
        <v>188</v>
      </c>
      <c r="H136" s="201">
        <v>7.8</v>
      </c>
      <c r="I136" s="202"/>
      <c r="J136" s="201">
        <f>ROUND(I136*H136,3)</f>
        <v>0</v>
      </c>
      <c r="K136" s="199" t="s">
        <v>189</v>
      </c>
      <c r="L136" s="36"/>
      <c r="M136" s="203" t="s">
        <v>1</v>
      </c>
      <c r="N136" s="204" t="s">
        <v>41</v>
      </c>
      <c r="O136" s="64"/>
      <c r="P136" s="205">
        <f>O136*H136</f>
        <v>0</v>
      </c>
      <c r="Q136" s="205">
        <v>2.23543</v>
      </c>
      <c r="R136" s="205">
        <f>Q136*H136</f>
        <v>17.436354000000001</v>
      </c>
      <c r="S136" s="205">
        <v>0</v>
      </c>
      <c r="T136" s="206">
        <f>S136*H136</f>
        <v>0</v>
      </c>
      <c r="AR136" s="207" t="s">
        <v>190</v>
      </c>
      <c r="AT136" s="207" t="s">
        <v>185</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741</v>
      </c>
    </row>
    <row r="137" spans="2:65" s="12" customFormat="1">
      <c r="B137" s="210"/>
      <c r="C137" s="211"/>
      <c r="D137" s="212" t="s">
        <v>192</v>
      </c>
      <c r="E137" s="213" t="s">
        <v>1</v>
      </c>
      <c r="F137" s="214" t="s">
        <v>742</v>
      </c>
      <c r="G137" s="211"/>
      <c r="H137" s="215">
        <v>7.8</v>
      </c>
      <c r="I137" s="216"/>
      <c r="J137" s="211"/>
      <c r="K137" s="211"/>
      <c r="L137" s="217"/>
      <c r="M137" s="218"/>
      <c r="N137" s="219"/>
      <c r="O137" s="219"/>
      <c r="P137" s="219"/>
      <c r="Q137" s="219"/>
      <c r="R137" s="219"/>
      <c r="S137" s="219"/>
      <c r="T137" s="220"/>
      <c r="AT137" s="221" t="s">
        <v>192</v>
      </c>
      <c r="AU137" s="221" t="s">
        <v>88</v>
      </c>
      <c r="AV137" s="12" t="s">
        <v>88</v>
      </c>
      <c r="AW137" s="12" t="s">
        <v>31</v>
      </c>
      <c r="AX137" s="12" t="s">
        <v>82</v>
      </c>
      <c r="AY137" s="221" t="s">
        <v>183</v>
      </c>
    </row>
    <row r="138" spans="2:65" s="11" customFormat="1" ht="22.9" customHeight="1">
      <c r="B138" s="182"/>
      <c r="C138" s="183"/>
      <c r="D138" s="184" t="s">
        <v>74</v>
      </c>
      <c r="E138" s="195" t="s">
        <v>198</v>
      </c>
      <c r="F138" s="195" t="s">
        <v>338</v>
      </c>
      <c r="G138" s="183"/>
      <c r="H138" s="183"/>
      <c r="I138" s="186"/>
      <c r="J138" s="196">
        <f>BK138</f>
        <v>0</v>
      </c>
      <c r="K138" s="183"/>
      <c r="L138" s="187"/>
      <c r="M138" s="188"/>
      <c r="N138" s="189"/>
      <c r="O138" s="189"/>
      <c r="P138" s="190">
        <f>SUM(P139:P146)</f>
        <v>0</v>
      </c>
      <c r="Q138" s="189"/>
      <c r="R138" s="190">
        <f>SUM(R139:R146)</f>
        <v>81.675037250000017</v>
      </c>
      <c r="S138" s="189"/>
      <c r="T138" s="191">
        <f>SUM(T139:T146)</f>
        <v>0</v>
      </c>
      <c r="AR138" s="192" t="s">
        <v>82</v>
      </c>
      <c r="AT138" s="193" t="s">
        <v>74</v>
      </c>
      <c r="AU138" s="193" t="s">
        <v>82</v>
      </c>
      <c r="AY138" s="192" t="s">
        <v>183</v>
      </c>
      <c r="BK138" s="194">
        <f>SUM(BK139:BK146)</f>
        <v>0</v>
      </c>
    </row>
    <row r="139" spans="2:65" s="1" customFormat="1" ht="24" customHeight="1">
      <c r="B139" s="32"/>
      <c r="C139" s="197" t="s">
        <v>214</v>
      </c>
      <c r="D139" s="197" t="s">
        <v>185</v>
      </c>
      <c r="E139" s="198" t="s">
        <v>347</v>
      </c>
      <c r="F139" s="199" t="s">
        <v>348</v>
      </c>
      <c r="G139" s="200" t="s">
        <v>188</v>
      </c>
      <c r="H139" s="201">
        <v>34.700000000000003</v>
      </c>
      <c r="I139" s="202"/>
      <c r="J139" s="201">
        <f>ROUND(I139*H139,3)</f>
        <v>0</v>
      </c>
      <c r="K139" s="199" t="s">
        <v>189</v>
      </c>
      <c r="L139" s="36"/>
      <c r="M139" s="203" t="s">
        <v>1</v>
      </c>
      <c r="N139" s="204" t="s">
        <v>41</v>
      </c>
      <c r="O139" s="64"/>
      <c r="P139" s="205">
        <f>O139*H139</f>
        <v>0</v>
      </c>
      <c r="Q139" s="205">
        <v>2.3254700000000001</v>
      </c>
      <c r="R139" s="205">
        <f>Q139*H139</f>
        <v>80.693809000000016</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743</v>
      </c>
    </row>
    <row r="140" spans="2:65" s="12" customFormat="1" ht="33.75">
      <c r="B140" s="210"/>
      <c r="C140" s="211"/>
      <c r="D140" s="212" t="s">
        <v>192</v>
      </c>
      <c r="E140" s="213" t="s">
        <v>1</v>
      </c>
      <c r="F140" s="214" t="s">
        <v>744</v>
      </c>
      <c r="G140" s="211"/>
      <c r="H140" s="215">
        <v>34.700000000000003</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72" customHeight="1">
      <c r="B141" s="32"/>
      <c r="C141" s="197" t="s">
        <v>219</v>
      </c>
      <c r="D141" s="197" t="s">
        <v>185</v>
      </c>
      <c r="E141" s="198" t="s">
        <v>352</v>
      </c>
      <c r="F141" s="199" t="s">
        <v>353</v>
      </c>
      <c r="G141" s="200" t="s">
        <v>240</v>
      </c>
      <c r="H141" s="201">
        <v>12.7</v>
      </c>
      <c r="I141" s="202"/>
      <c r="J141" s="201">
        <f>ROUND(I141*H141,3)</f>
        <v>0</v>
      </c>
      <c r="K141" s="199" t="s">
        <v>189</v>
      </c>
      <c r="L141" s="36"/>
      <c r="M141" s="203" t="s">
        <v>1</v>
      </c>
      <c r="N141" s="204" t="s">
        <v>41</v>
      </c>
      <c r="O141" s="64"/>
      <c r="P141" s="205">
        <f>O141*H141</f>
        <v>0</v>
      </c>
      <c r="Q141" s="205">
        <v>3.3400000000000001E-3</v>
      </c>
      <c r="R141" s="205">
        <f>Q141*H141</f>
        <v>4.2417999999999997E-2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745</v>
      </c>
    </row>
    <row r="142" spans="2:65" s="12" customFormat="1">
      <c r="B142" s="210"/>
      <c r="C142" s="211"/>
      <c r="D142" s="212" t="s">
        <v>192</v>
      </c>
      <c r="E142" s="213" t="s">
        <v>1</v>
      </c>
      <c r="F142" s="214" t="s">
        <v>746</v>
      </c>
      <c r="G142" s="211"/>
      <c r="H142" s="215">
        <v>12.7</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 customFormat="1" ht="72" customHeight="1">
      <c r="B143" s="32"/>
      <c r="C143" s="197" t="s">
        <v>225</v>
      </c>
      <c r="D143" s="197" t="s">
        <v>185</v>
      </c>
      <c r="E143" s="198" t="s">
        <v>358</v>
      </c>
      <c r="F143" s="199" t="s">
        <v>359</v>
      </c>
      <c r="G143" s="200" t="s">
        <v>240</v>
      </c>
      <c r="H143" s="201">
        <v>12.7</v>
      </c>
      <c r="I143" s="202"/>
      <c r="J143" s="201">
        <f>ROUND(I143*H143,3)</f>
        <v>0</v>
      </c>
      <c r="K143" s="199" t="s">
        <v>189</v>
      </c>
      <c r="L143" s="36"/>
      <c r="M143" s="203" t="s">
        <v>1</v>
      </c>
      <c r="N143" s="204" t="s">
        <v>41</v>
      </c>
      <c r="O143" s="64"/>
      <c r="P143" s="205">
        <f>O143*H143</f>
        <v>0</v>
      </c>
      <c r="Q143" s="205">
        <v>0</v>
      </c>
      <c r="R143" s="205">
        <f>Q143*H143</f>
        <v>0</v>
      </c>
      <c r="S143" s="205">
        <v>0</v>
      </c>
      <c r="T143" s="206">
        <f>S143*H143</f>
        <v>0</v>
      </c>
      <c r="AR143" s="207" t="s">
        <v>190</v>
      </c>
      <c r="AT143" s="207" t="s">
        <v>185</v>
      </c>
      <c r="AU143" s="207" t="s">
        <v>88</v>
      </c>
      <c r="AY143" s="15" t="s">
        <v>183</v>
      </c>
      <c r="BE143" s="208">
        <f>IF(N143="základná",J143,0)</f>
        <v>0</v>
      </c>
      <c r="BF143" s="208">
        <f>IF(N143="znížená",J143,0)</f>
        <v>0</v>
      </c>
      <c r="BG143" s="208">
        <f>IF(N143="zákl. prenesená",J143,0)</f>
        <v>0</v>
      </c>
      <c r="BH143" s="208">
        <f>IF(N143="zníž. prenesená",J143,0)</f>
        <v>0</v>
      </c>
      <c r="BI143" s="208">
        <f>IF(N143="nulová",J143,0)</f>
        <v>0</v>
      </c>
      <c r="BJ143" s="15" t="s">
        <v>88</v>
      </c>
      <c r="BK143" s="209">
        <f>ROUND(I143*H143,3)</f>
        <v>0</v>
      </c>
      <c r="BL143" s="15" t="s">
        <v>190</v>
      </c>
      <c r="BM143" s="207" t="s">
        <v>747</v>
      </c>
    </row>
    <row r="144" spans="2:65" s="12" customFormat="1">
      <c r="B144" s="210"/>
      <c r="C144" s="211"/>
      <c r="D144" s="212" t="s">
        <v>192</v>
      </c>
      <c r="E144" s="213" t="s">
        <v>1</v>
      </c>
      <c r="F144" s="214" t="s">
        <v>746</v>
      </c>
      <c r="G144" s="211"/>
      <c r="H144" s="215">
        <v>12.7</v>
      </c>
      <c r="I144" s="216"/>
      <c r="J144" s="211"/>
      <c r="K144" s="211"/>
      <c r="L144" s="217"/>
      <c r="M144" s="218"/>
      <c r="N144" s="219"/>
      <c r="O144" s="219"/>
      <c r="P144" s="219"/>
      <c r="Q144" s="219"/>
      <c r="R144" s="219"/>
      <c r="S144" s="219"/>
      <c r="T144" s="220"/>
      <c r="AT144" s="221" t="s">
        <v>192</v>
      </c>
      <c r="AU144" s="221" t="s">
        <v>88</v>
      </c>
      <c r="AV144" s="12" t="s">
        <v>88</v>
      </c>
      <c r="AW144" s="12" t="s">
        <v>31</v>
      </c>
      <c r="AX144" s="12" t="s">
        <v>82</v>
      </c>
      <c r="AY144" s="221" t="s">
        <v>183</v>
      </c>
    </row>
    <row r="145" spans="2:65" s="1" customFormat="1" ht="24" customHeight="1">
      <c r="B145" s="32"/>
      <c r="C145" s="233" t="s">
        <v>210</v>
      </c>
      <c r="D145" s="233" t="s">
        <v>206</v>
      </c>
      <c r="E145" s="234" t="s">
        <v>339</v>
      </c>
      <c r="F145" s="235" t="s">
        <v>340</v>
      </c>
      <c r="G145" s="236" t="s">
        <v>240</v>
      </c>
      <c r="H145" s="237">
        <v>174.82499999999999</v>
      </c>
      <c r="I145" s="238"/>
      <c r="J145" s="237">
        <f>ROUND(I145*H145,3)</f>
        <v>0</v>
      </c>
      <c r="K145" s="235" t="s">
        <v>189</v>
      </c>
      <c r="L145" s="239"/>
      <c r="M145" s="240" t="s">
        <v>1</v>
      </c>
      <c r="N145" s="241" t="s">
        <v>41</v>
      </c>
      <c r="O145" s="64"/>
      <c r="P145" s="205">
        <f>O145*H145</f>
        <v>0</v>
      </c>
      <c r="Q145" s="205">
        <v>5.3699999999999998E-3</v>
      </c>
      <c r="R145" s="205">
        <f>Q145*H145</f>
        <v>0.93881024999999985</v>
      </c>
      <c r="S145" s="205">
        <v>0</v>
      </c>
      <c r="T145" s="206">
        <f>S145*H145</f>
        <v>0</v>
      </c>
      <c r="AR145" s="207" t="s">
        <v>210</v>
      </c>
      <c r="AT145" s="207" t="s">
        <v>206</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748</v>
      </c>
    </row>
    <row r="146" spans="2:65" s="12" customFormat="1">
      <c r="B146" s="210"/>
      <c r="C146" s="211"/>
      <c r="D146" s="212" t="s">
        <v>192</v>
      </c>
      <c r="E146" s="213" t="s">
        <v>1</v>
      </c>
      <c r="F146" s="214" t="s">
        <v>749</v>
      </c>
      <c r="G146" s="211"/>
      <c r="H146" s="215">
        <v>174.82499999999999</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1" customFormat="1" ht="22.9" customHeight="1">
      <c r="B147" s="182"/>
      <c r="C147" s="183"/>
      <c r="D147" s="184" t="s">
        <v>74</v>
      </c>
      <c r="E147" s="195" t="s">
        <v>237</v>
      </c>
      <c r="F147" s="195" t="s">
        <v>298</v>
      </c>
      <c r="G147" s="183"/>
      <c r="H147" s="183"/>
      <c r="I147" s="186"/>
      <c r="J147" s="196">
        <f>BK147</f>
        <v>0</v>
      </c>
      <c r="K147" s="183"/>
      <c r="L147" s="187"/>
      <c r="M147" s="188"/>
      <c r="N147" s="189"/>
      <c r="O147" s="189"/>
      <c r="P147" s="190">
        <f>SUM(P148:P151)</f>
        <v>0</v>
      </c>
      <c r="Q147" s="189"/>
      <c r="R147" s="190">
        <f>SUM(R148:R151)</f>
        <v>4.4099999999999999E-3</v>
      </c>
      <c r="S147" s="189"/>
      <c r="T147" s="191">
        <f>SUM(T148:T151)</f>
        <v>60.949999999999996</v>
      </c>
      <c r="AR147" s="192" t="s">
        <v>82</v>
      </c>
      <c r="AT147" s="193" t="s">
        <v>74</v>
      </c>
      <c r="AU147" s="193" t="s">
        <v>82</v>
      </c>
      <c r="AY147" s="192" t="s">
        <v>183</v>
      </c>
      <c r="BK147" s="194">
        <f>SUM(BK148:BK151)</f>
        <v>0</v>
      </c>
    </row>
    <row r="148" spans="2:65" s="1" customFormat="1" ht="24" customHeight="1">
      <c r="B148" s="32"/>
      <c r="C148" s="197" t="s">
        <v>237</v>
      </c>
      <c r="D148" s="197" t="s">
        <v>185</v>
      </c>
      <c r="E148" s="198" t="s">
        <v>455</v>
      </c>
      <c r="F148" s="199" t="s">
        <v>456</v>
      </c>
      <c r="G148" s="200" t="s">
        <v>270</v>
      </c>
      <c r="H148" s="201">
        <v>21</v>
      </c>
      <c r="I148" s="202"/>
      <c r="J148" s="201">
        <f>ROUND(I148*H148,3)</f>
        <v>0</v>
      </c>
      <c r="K148" s="199" t="s">
        <v>189</v>
      </c>
      <c r="L148" s="36"/>
      <c r="M148" s="203" t="s">
        <v>1</v>
      </c>
      <c r="N148" s="204" t="s">
        <v>41</v>
      </c>
      <c r="O148" s="64"/>
      <c r="P148" s="205">
        <f>O148*H148</f>
        <v>0</v>
      </c>
      <c r="Q148" s="205">
        <v>2.1000000000000001E-4</v>
      </c>
      <c r="R148" s="205">
        <f>Q148*H148</f>
        <v>4.4099999999999999E-3</v>
      </c>
      <c r="S148" s="205">
        <v>0</v>
      </c>
      <c r="T148" s="206">
        <f>S148*H148</f>
        <v>0</v>
      </c>
      <c r="AR148" s="207" t="s">
        <v>190</v>
      </c>
      <c r="AT148" s="207" t="s">
        <v>185</v>
      </c>
      <c r="AU148" s="207" t="s">
        <v>88</v>
      </c>
      <c r="AY148" s="15" t="s">
        <v>183</v>
      </c>
      <c r="BE148" s="208">
        <f>IF(N148="základná",J148,0)</f>
        <v>0</v>
      </c>
      <c r="BF148" s="208">
        <f>IF(N148="znížená",J148,0)</f>
        <v>0</v>
      </c>
      <c r="BG148" s="208">
        <f>IF(N148="zákl. prenesená",J148,0)</f>
        <v>0</v>
      </c>
      <c r="BH148" s="208">
        <f>IF(N148="zníž. prenesená",J148,0)</f>
        <v>0</v>
      </c>
      <c r="BI148" s="208">
        <f>IF(N148="nulová",J148,0)</f>
        <v>0</v>
      </c>
      <c r="BJ148" s="15" t="s">
        <v>88</v>
      </c>
      <c r="BK148" s="209">
        <f>ROUND(I148*H148,3)</f>
        <v>0</v>
      </c>
      <c r="BL148" s="15" t="s">
        <v>190</v>
      </c>
      <c r="BM148" s="207" t="s">
        <v>750</v>
      </c>
    </row>
    <row r="149" spans="2:65" s="12" customFormat="1">
      <c r="B149" s="210"/>
      <c r="C149" s="211"/>
      <c r="D149" s="212" t="s">
        <v>192</v>
      </c>
      <c r="E149" s="213" t="s">
        <v>1</v>
      </c>
      <c r="F149" s="214" t="s">
        <v>751</v>
      </c>
      <c r="G149" s="211"/>
      <c r="H149" s="215">
        <v>21</v>
      </c>
      <c r="I149" s="216"/>
      <c r="J149" s="211"/>
      <c r="K149" s="211"/>
      <c r="L149" s="217"/>
      <c r="M149" s="218"/>
      <c r="N149" s="219"/>
      <c r="O149" s="219"/>
      <c r="P149" s="219"/>
      <c r="Q149" s="219"/>
      <c r="R149" s="219"/>
      <c r="S149" s="219"/>
      <c r="T149" s="220"/>
      <c r="AT149" s="221" t="s">
        <v>192</v>
      </c>
      <c r="AU149" s="221" t="s">
        <v>88</v>
      </c>
      <c r="AV149" s="12" t="s">
        <v>88</v>
      </c>
      <c r="AW149" s="12" t="s">
        <v>31</v>
      </c>
      <c r="AX149" s="12" t="s">
        <v>82</v>
      </c>
      <c r="AY149" s="221" t="s">
        <v>183</v>
      </c>
    </row>
    <row r="150" spans="2:65" s="1" customFormat="1" ht="72" customHeight="1">
      <c r="B150" s="32"/>
      <c r="C150" s="197" t="s">
        <v>243</v>
      </c>
      <c r="D150" s="197" t="s">
        <v>185</v>
      </c>
      <c r="E150" s="198" t="s">
        <v>459</v>
      </c>
      <c r="F150" s="199" t="s">
        <v>460</v>
      </c>
      <c r="G150" s="200" t="s">
        <v>188</v>
      </c>
      <c r="H150" s="201">
        <v>23</v>
      </c>
      <c r="I150" s="202"/>
      <c r="J150" s="201">
        <f>ROUND(I150*H150,3)</f>
        <v>0</v>
      </c>
      <c r="K150" s="199" t="s">
        <v>436</v>
      </c>
      <c r="L150" s="36"/>
      <c r="M150" s="203" t="s">
        <v>1</v>
      </c>
      <c r="N150" s="204" t="s">
        <v>41</v>
      </c>
      <c r="O150" s="64"/>
      <c r="P150" s="205">
        <f>O150*H150</f>
        <v>0</v>
      </c>
      <c r="Q150" s="205">
        <v>0</v>
      </c>
      <c r="R150" s="205">
        <f>Q150*H150</f>
        <v>0</v>
      </c>
      <c r="S150" s="205">
        <v>2.65</v>
      </c>
      <c r="T150" s="206">
        <f>S150*H150</f>
        <v>60.949999999999996</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752</v>
      </c>
    </row>
    <row r="151" spans="2:65" s="12" customFormat="1" ht="22.5">
      <c r="B151" s="210"/>
      <c r="C151" s="211"/>
      <c r="D151" s="212" t="s">
        <v>192</v>
      </c>
      <c r="E151" s="213" t="s">
        <v>1</v>
      </c>
      <c r="F151" s="214" t="s">
        <v>753</v>
      </c>
      <c r="G151" s="211"/>
      <c r="H151" s="215">
        <v>23</v>
      </c>
      <c r="I151" s="216"/>
      <c r="J151" s="211"/>
      <c r="K151" s="211"/>
      <c r="L151" s="217"/>
      <c r="M151" s="218"/>
      <c r="N151" s="219"/>
      <c r="O151" s="219"/>
      <c r="P151" s="219"/>
      <c r="Q151" s="219"/>
      <c r="R151" s="219"/>
      <c r="S151" s="219"/>
      <c r="T151" s="220"/>
      <c r="AT151" s="221" t="s">
        <v>192</v>
      </c>
      <c r="AU151" s="221" t="s">
        <v>88</v>
      </c>
      <c r="AV151" s="12" t="s">
        <v>88</v>
      </c>
      <c r="AW151" s="12" t="s">
        <v>31</v>
      </c>
      <c r="AX151" s="12" t="s">
        <v>82</v>
      </c>
      <c r="AY151" s="221" t="s">
        <v>183</v>
      </c>
    </row>
    <row r="152" spans="2:65" s="1" customFormat="1" ht="49.9" customHeight="1">
      <c r="B152" s="32"/>
      <c r="C152" s="33"/>
      <c r="D152" s="33"/>
      <c r="E152" s="185" t="s">
        <v>262</v>
      </c>
      <c r="F152" s="185" t="s">
        <v>263</v>
      </c>
      <c r="G152" s="33"/>
      <c r="H152" s="33"/>
      <c r="I152" s="115"/>
      <c r="J152" s="170">
        <f>BK152</f>
        <v>0</v>
      </c>
      <c r="K152" s="33"/>
      <c r="L152" s="36"/>
      <c r="M152" s="242"/>
      <c r="N152" s="64"/>
      <c r="O152" s="64"/>
      <c r="P152" s="64"/>
      <c r="Q152" s="64"/>
      <c r="R152" s="64"/>
      <c r="S152" s="64"/>
      <c r="T152" s="65"/>
      <c r="AT152" s="15" t="s">
        <v>74</v>
      </c>
      <c r="AU152" s="15" t="s">
        <v>75</v>
      </c>
      <c r="AY152" s="15" t="s">
        <v>264</v>
      </c>
      <c r="BK152" s="209">
        <f>SUM(BK153:BK155)</f>
        <v>0</v>
      </c>
    </row>
    <row r="153" spans="2:65" s="1" customFormat="1" ht="16.350000000000001" customHeight="1">
      <c r="B153" s="32"/>
      <c r="C153" s="243" t="s">
        <v>1</v>
      </c>
      <c r="D153" s="243" t="s">
        <v>185</v>
      </c>
      <c r="E153" s="244" t="s">
        <v>1</v>
      </c>
      <c r="F153" s="245" t="s">
        <v>1</v>
      </c>
      <c r="G153" s="246" t="s">
        <v>1</v>
      </c>
      <c r="H153" s="247"/>
      <c r="I153" s="247"/>
      <c r="J153" s="248">
        <f>BK153</f>
        <v>0</v>
      </c>
      <c r="K153" s="249"/>
      <c r="L153" s="36"/>
      <c r="M153" s="250" t="s">
        <v>1</v>
      </c>
      <c r="N153" s="251" t="s">
        <v>41</v>
      </c>
      <c r="O153" s="64"/>
      <c r="P153" s="64"/>
      <c r="Q153" s="64"/>
      <c r="R153" s="64"/>
      <c r="S153" s="64"/>
      <c r="T153" s="65"/>
      <c r="AT153" s="15" t="s">
        <v>264</v>
      </c>
      <c r="AU153" s="15" t="s">
        <v>82</v>
      </c>
      <c r="AY153" s="15" t="s">
        <v>264</v>
      </c>
      <c r="BE153" s="208">
        <f>IF(N153="základná",J153,0)</f>
        <v>0</v>
      </c>
      <c r="BF153" s="208">
        <f>IF(N153="znížená",J153,0)</f>
        <v>0</v>
      </c>
      <c r="BG153" s="208">
        <f>IF(N153="zákl. prenesená",J153,0)</f>
        <v>0</v>
      </c>
      <c r="BH153" s="208">
        <f>IF(N153="zníž. prenesená",J153,0)</f>
        <v>0</v>
      </c>
      <c r="BI153" s="208">
        <f>IF(N153="nulová",J153,0)</f>
        <v>0</v>
      </c>
      <c r="BJ153" s="15" t="s">
        <v>88</v>
      </c>
      <c r="BK153" s="209">
        <f>I153*H153</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252"/>
      <c r="P155" s="252"/>
      <c r="Q155" s="252"/>
      <c r="R155" s="252"/>
      <c r="S155" s="252"/>
      <c r="T155" s="253"/>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6.95" customHeight="1">
      <c r="B156" s="47"/>
      <c r="C156" s="48"/>
      <c r="D156" s="48"/>
      <c r="E156" s="48"/>
      <c r="F156" s="48"/>
      <c r="G156" s="48"/>
      <c r="H156" s="48"/>
      <c r="I156" s="146"/>
      <c r="J156" s="48"/>
      <c r="K156" s="48"/>
      <c r="L156" s="36"/>
    </row>
  </sheetData>
  <sheetProtection algorithmName="SHA-512" hashValue="dLCWs6TcSy+R7WAcSvzrPXJt13cMnN++JLLGbGgDS6MaUM9RVdGot7nhfgzvX6vRwediUhnLjCiHsNtPKqM/SQ==" saltValue="o4+wnou9z5sfCEVmzoYjAboD4S8D9qRABLdWnFo8lxQXOpxfV7BZVDcNoKi2bI+dopaSDl4Ra9e9R1eS4cLOLA==" spinCount="100000" sheet="1" objects="1" scenarios="1" formatColumns="0" formatRows="0" autoFilter="0"/>
  <autoFilter ref="C125:K155"/>
  <mergeCells count="12">
    <mergeCell ref="E118:H118"/>
    <mergeCell ref="L2:V2"/>
    <mergeCell ref="E85:H85"/>
    <mergeCell ref="E87:H87"/>
    <mergeCell ref="E89:H89"/>
    <mergeCell ref="E114:H114"/>
    <mergeCell ref="E116:H116"/>
    <mergeCell ref="E7:H7"/>
    <mergeCell ref="E9:H9"/>
    <mergeCell ref="E11:H11"/>
    <mergeCell ref="E20:H20"/>
    <mergeCell ref="E29:H29"/>
  </mergeCells>
  <dataValidations count="2">
    <dataValidation type="list" allowBlank="1" showInputMessage="1" showErrorMessage="1" error="Povolené sú hodnoty K, M." sqref="D153:D156">
      <formula1>"K, M"</formula1>
    </dataValidation>
    <dataValidation type="list" allowBlank="1" showInputMessage="1" showErrorMessage="1" error="Povolené sú hodnoty základná, znížená, nulová." sqref="N153:N156">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7"/>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154</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623</v>
      </c>
      <c r="F9" s="304"/>
      <c r="G9" s="304"/>
      <c r="H9" s="304"/>
      <c r="I9" s="115"/>
      <c r="L9" s="36"/>
    </row>
    <row r="10" spans="2:46" s="1" customFormat="1" ht="12" customHeight="1">
      <c r="B10" s="36"/>
      <c r="D10" s="114" t="s">
        <v>158</v>
      </c>
      <c r="I10" s="115"/>
      <c r="L10" s="36"/>
    </row>
    <row r="11" spans="2:46" s="1" customFormat="1" ht="36.950000000000003" customHeight="1">
      <c r="B11" s="36"/>
      <c r="E11" s="305" t="s">
        <v>754</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ROUND(J126,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ROUND((ROUND((SUM(BE126:BE152)),  2) + SUM(BE154:BE156)), 2)</f>
        <v>0</v>
      </c>
      <c r="I35" s="127">
        <v>0.2</v>
      </c>
      <c r="J35" s="126">
        <f>ROUND((ROUND(((SUM(BE126:BE152))*I35),  2) + (SUM(BE154:BE156)*I35)), 2)</f>
        <v>0</v>
      </c>
      <c r="L35" s="36"/>
    </row>
    <row r="36" spans="2:12" s="1" customFormat="1" ht="14.45" customHeight="1">
      <c r="B36" s="36"/>
      <c r="E36" s="114" t="s">
        <v>41</v>
      </c>
      <c r="F36" s="126">
        <f>ROUND((ROUND((SUM(BF126:BF152)),  2) + SUM(BF154:BF156)), 2)</f>
        <v>0</v>
      </c>
      <c r="I36" s="127">
        <v>0.2</v>
      </c>
      <c r="J36" s="126">
        <f>ROUND((ROUND(((SUM(BF126:BF152))*I36),  2) + (SUM(BF154:BF156)*I36)), 2)</f>
        <v>0</v>
      </c>
      <c r="L36" s="36"/>
    </row>
    <row r="37" spans="2:12" s="1" customFormat="1" ht="14.45" hidden="1" customHeight="1">
      <c r="B37" s="36"/>
      <c r="E37" s="114" t="s">
        <v>42</v>
      </c>
      <c r="F37" s="126">
        <f>ROUND((ROUND((SUM(BG126:BG152)),  2) + SUM(BG154:BG156)), 2)</f>
        <v>0</v>
      </c>
      <c r="I37" s="127">
        <v>0.2</v>
      </c>
      <c r="J37" s="126">
        <f>0</f>
        <v>0</v>
      </c>
      <c r="L37" s="36"/>
    </row>
    <row r="38" spans="2:12" s="1" customFormat="1" ht="14.45" hidden="1" customHeight="1">
      <c r="B38" s="36"/>
      <c r="E38" s="114" t="s">
        <v>43</v>
      </c>
      <c r="F38" s="126">
        <f>ROUND((ROUND((SUM(BH126:BH152)),  2) + SUM(BH154:BH156)), 2)</f>
        <v>0</v>
      </c>
      <c r="I38" s="127">
        <v>0.2</v>
      </c>
      <c r="J38" s="126">
        <f>0</f>
        <v>0</v>
      </c>
      <c r="L38" s="36"/>
    </row>
    <row r="39" spans="2:12" s="1" customFormat="1" ht="14.45" hidden="1" customHeight="1">
      <c r="B39" s="36"/>
      <c r="E39" s="114" t="s">
        <v>44</v>
      </c>
      <c r="F39" s="126">
        <f>ROUND((ROUND((SUM(BI126:BI152)),  2) + SUM(BI154:BI156)),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623</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 xml:space="preserve">2019-05.3.7 - Rybník č. 3 Bočné múry bezpečnostného priepadu </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J126</f>
        <v>0</v>
      </c>
      <c r="K98" s="33"/>
      <c r="L98" s="36"/>
      <c r="AU98" s="15" t="s">
        <v>164</v>
      </c>
    </row>
    <row r="99" spans="2:47" s="8" customFormat="1" ht="24.95" customHeight="1">
      <c r="B99" s="155"/>
      <c r="C99" s="156"/>
      <c r="D99" s="157" t="s">
        <v>165</v>
      </c>
      <c r="E99" s="158"/>
      <c r="F99" s="158"/>
      <c r="G99" s="158"/>
      <c r="H99" s="158"/>
      <c r="I99" s="159"/>
      <c r="J99" s="160">
        <f>J127</f>
        <v>0</v>
      </c>
      <c r="K99" s="156"/>
      <c r="L99" s="161"/>
    </row>
    <row r="100" spans="2:47" s="9" customFormat="1" ht="19.899999999999999" customHeight="1">
      <c r="B100" s="162"/>
      <c r="C100" s="97"/>
      <c r="D100" s="163" t="s">
        <v>166</v>
      </c>
      <c r="E100" s="164"/>
      <c r="F100" s="164"/>
      <c r="G100" s="164"/>
      <c r="H100" s="164"/>
      <c r="I100" s="165"/>
      <c r="J100" s="166">
        <f>J128</f>
        <v>0</v>
      </c>
      <c r="K100" s="97"/>
      <c r="L100" s="167"/>
    </row>
    <row r="101" spans="2:47" s="9" customFormat="1" ht="19.899999999999999" customHeight="1">
      <c r="B101" s="162"/>
      <c r="C101" s="97"/>
      <c r="D101" s="163" t="s">
        <v>304</v>
      </c>
      <c r="E101" s="164"/>
      <c r="F101" s="164"/>
      <c r="G101" s="164"/>
      <c r="H101" s="164"/>
      <c r="I101" s="165"/>
      <c r="J101" s="166">
        <f>J135</f>
        <v>0</v>
      </c>
      <c r="K101" s="97"/>
      <c r="L101" s="167"/>
    </row>
    <row r="102" spans="2:47" s="9" customFormat="1" ht="19.899999999999999" customHeight="1">
      <c r="B102" s="162"/>
      <c r="C102" s="97"/>
      <c r="D102" s="163" t="s">
        <v>305</v>
      </c>
      <c r="E102" s="164"/>
      <c r="F102" s="164"/>
      <c r="G102" s="164"/>
      <c r="H102" s="164"/>
      <c r="I102" s="165"/>
      <c r="J102" s="166">
        <f>J138</f>
        <v>0</v>
      </c>
      <c r="K102" s="97"/>
      <c r="L102" s="167"/>
    </row>
    <row r="103" spans="2:47" s="9" customFormat="1" ht="19.899999999999999" customHeight="1">
      <c r="B103" s="162"/>
      <c r="C103" s="97"/>
      <c r="D103" s="163" t="s">
        <v>267</v>
      </c>
      <c r="E103" s="164"/>
      <c r="F103" s="164"/>
      <c r="G103" s="164"/>
      <c r="H103" s="164"/>
      <c r="I103" s="165"/>
      <c r="J103" s="166">
        <f>J149</f>
        <v>0</v>
      </c>
      <c r="K103" s="97"/>
      <c r="L103" s="167"/>
    </row>
    <row r="104" spans="2:47" s="8" customFormat="1" ht="21.75" customHeight="1">
      <c r="B104" s="155"/>
      <c r="C104" s="156"/>
      <c r="D104" s="168" t="s">
        <v>168</v>
      </c>
      <c r="E104" s="156"/>
      <c r="F104" s="156"/>
      <c r="G104" s="156"/>
      <c r="H104" s="156"/>
      <c r="I104" s="169"/>
      <c r="J104" s="170">
        <f>J153</f>
        <v>0</v>
      </c>
      <c r="K104" s="156"/>
      <c r="L104" s="161"/>
    </row>
    <row r="105" spans="2:47" s="1" customFormat="1" ht="21.75" customHeight="1">
      <c r="B105" s="32"/>
      <c r="C105" s="33"/>
      <c r="D105" s="33"/>
      <c r="E105" s="33"/>
      <c r="F105" s="33"/>
      <c r="G105" s="33"/>
      <c r="H105" s="33"/>
      <c r="I105" s="115"/>
      <c r="J105" s="33"/>
      <c r="K105" s="33"/>
      <c r="L105" s="36"/>
    </row>
    <row r="106" spans="2:47" s="1" customFormat="1" ht="6.95" customHeight="1">
      <c r="B106" s="47"/>
      <c r="C106" s="48"/>
      <c r="D106" s="48"/>
      <c r="E106" s="48"/>
      <c r="F106" s="48"/>
      <c r="G106" s="48"/>
      <c r="H106" s="48"/>
      <c r="I106" s="146"/>
      <c r="J106" s="48"/>
      <c r="K106" s="48"/>
      <c r="L106" s="36"/>
    </row>
    <row r="110" spans="2:47" s="1" customFormat="1" ht="6.95" customHeight="1">
      <c r="B110" s="49"/>
      <c r="C110" s="50"/>
      <c r="D110" s="50"/>
      <c r="E110" s="50"/>
      <c r="F110" s="50"/>
      <c r="G110" s="50"/>
      <c r="H110" s="50"/>
      <c r="I110" s="149"/>
      <c r="J110" s="50"/>
      <c r="K110" s="50"/>
      <c r="L110" s="36"/>
    </row>
    <row r="111" spans="2:47" s="1" customFormat="1" ht="24.95" customHeight="1">
      <c r="B111" s="32"/>
      <c r="C111" s="21" t="s">
        <v>169</v>
      </c>
      <c r="D111" s="33"/>
      <c r="E111" s="33"/>
      <c r="F111" s="33"/>
      <c r="G111" s="33"/>
      <c r="H111" s="33"/>
      <c r="I111" s="115"/>
      <c r="J111" s="33"/>
      <c r="K111" s="33"/>
      <c r="L111" s="36"/>
    </row>
    <row r="112" spans="2:47" s="1" customFormat="1" ht="6.95" customHeight="1">
      <c r="B112" s="32"/>
      <c r="C112" s="33"/>
      <c r="D112" s="33"/>
      <c r="E112" s="33"/>
      <c r="F112" s="33"/>
      <c r="G112" s="33"/>
      <c r="H112" s="33"/>
      <c r="I112" s="115"/>
      <c r="J112" s="33"/>
      <c r="K112" s="33"/>
      <c r="L112" s="36"/>
    </row>
    <row r="113" spans="2:63" s="1" customFormat="1" ht="12" customHeight="1">
      <c r="B113" s="32"/>
      <c r="C113" s="27" t="s">
        <v>14</v>
      </c>
      <c r="D113" s="33"/>
      <c r="E113" s="33"/>
      <c r="F113" s="33"/>
      <c r="G113" s="33"/>
      <c r="H113" s="33"/>
      <c r="I113" s="115"/>
      <c r="J113" s="33"/>
      <c r="K113" s="33"/>
      <c r="L113" s="36"/>
    </row>
    <row r="114" spans="2:63" s="1" customFormat="1" ht="16.5" customHeight="1">
      <c r="B114" s="32"/>
      <c r="C114" s="33"/>
      <c r="D114" s="33"/>
      <c r="E114" s="300" t="str">
        <f>E7</f>
        <v>Rybníky Prejta - Oprava tesnania hrádze</v>
      </c>
      <c r="F114" s="301"/>
      <c r="G114" s="301"/>
      <c r="H114" s="301"/>
      <c r="I114" s="115"/>
      <c r="J114" s="33"/>
      <c r="K114" s="33"/>
      <c r="L114" s="36"/>
    </row>
    <row r="115" spans="2:63" ht="12" customHeight="1">
      <c r="B115" s="19"/>
      <c r="C115" s="27" t="s">
        <v>156</v>
      </c>
      <c r="D115" s="20"/>
      <c r="E115" s="20"/>
      <c r="F115" s="20"/>
      <c r="G115" s="20"/>
      <c r="H115" s="20"/>
      <c r="J115" s="20"/>
      <c r="K115" s="20"/>
      <c r="L115" s="18"/>
    </row>
    <row r="116" spans="2:63" s="1" customFormat="1" ht="16.5" customHeight="1">
      <c r="B116" s="32"/>
      <c r="C116" s="33"/>
      <c r="D116" s="33"/>
      <c r="E116" s="300" t="s">
        <v>623</v>
      </c>
      <c r="F116" s="299"/>
      <c r="G116" s="299"/>
      <c r="H116" s="299"/>
      <c r="I116" s="115"/>
      <c r="J116" s="33"/>
      <c r="K116" s="33"/>
      <c r="L116" s="36"/>
    </row>
    <row r="117" spans="2:63" s="1" customFormat="1" ht="12" customHeight="1">
      <c r="B117" s="32"/>
      <c r="C117" s="27" t="s">
        <v>158</v>
      </c>
      <c r="D117" s="33"/>
      <c r="E117" s="33"/>
      <c r="F117" s="33"/>
      <c r="G117" s="33"/>
      <c r="H117" s="33"/>
      <c r="I117" s="115"/>
      <c r="J117" s="33"/>
      <c r="K117" s="33"/>
      <c r="L117" s="36"/>
    </row>
    <row r="118" spans="2:63" s="1" customFormat="1" ht="16.5" customHeight="1">
      <c r="B118" s="32"/>
      <c r="C118" s="33"/>
      <c r="D118" s="33"/>
      <c r="E118" s="281" t="str">
        <f>E11</f>
        <v xml:space="preserve">2019-05.3.7 - Rybník č. 3 Bočné múry bezpečnostného priepadu </v>
      </c>
      <c r="F118" s="299"/>
      <c r="G118" s="299"/>
      <c r="H118" s="299"/>
      <c r="I118" s="115"/>
      <c r="J118" s="33"/>
      <c r="K118" s="33"/>
      <c r="L118" s="36"/>
    </row>
    <row r="119" spans="2:63" s="1" customFormat="1" ht="6.95" customHeight="1">
      <c r="B119" s="32"/>
      <c r="C119" s="33"/>
      <c r="D119" s="33"/>
      <c r="E119" s="33"/>
      <c r="F119" s="33"/>
      <c r="G119" s="33"/>
      <c r="H119" s="33"/>
      <c r="I119" s="115"/>
      <c r="J119" s="33"/>
      <c r="K119" s="33"/>
      <c r="L119" s="36"/>
    </row>
    <row r="120" spans="2:63" s="1" customFormat="1" ht="12" customHeight="1">
      <c r="B120" s="32"/>
      <c r="C120" s="27" t="s">
        <v>18</v>
      </c>
      <c r="D120" s="33"/>
      <c r="E120" s="33"/>
      <c r="F120" s="25" t="str">
        <f>F14</f>
        <v>Prejta</v>
      </c>
      <c r="G120" s="33"/>
      <c r="H120" s="33"/>
      <c r="I120" s="116" t="s">
        <v>20</v>
      </c>
      <c r="J120" s="59" t="str">
        <f>IF(J14="","",J14)</f>
        <v>11. 6. 2019</v>
      </c>
      <c r="K120" s="33"/>
      <c r="L120" s="36"/>
    </row>
    <row r="121" spans="2:63" s="1" customFormat="1" ht="6.95" customHeight="1">
      <c r="B121" s="32"/>
      <c r="C121" s="33"/>
      <c r="D121" s="33"/>
      <c r="E121" s="33"/>
      <c r="F121" s="33"/>
      <c r="G121" s="33"/>
      <c r="H121" s="33"/>
      <c r="I121" s="115"/>
      <c r="J121" s="33"/>
      <c r="K121" s="33"/>
      <c r="L121" s="36"/>
    </row>
    <row r="122" spans="2:63" s="1" customFormat="1" ht="27.95" customHeight="1">
      <c r="B122" s="32"/>
      <c r="C122" s="27" t="s">
        <v>22</v>
      </c>
      <c r="D122" s="33"/>
      <c r="E122" s="33"/>
      <c r="F122" s="25" t="str">
        <f>E17</f>
        <v>SRZ, MsO Dubnica nad Váhom</v>
      </c>
      <c r="G122" s="33"/>
      <c r="H122" s="33"/>
      <c r="I122" s="116" t="s">
        <v>28</v>
      </c>
      <c r="J122" s="30" t="str">
        <f>E23</f>
        <v>Hydroconsulting s.r.o.</v>
      </c>
      <c r="K122" s="33"/>
      <c r="L122" s="36"/>
    </row>
    <row r="123" spans="2:63" s="1" customFormat="1" ht="27.95" customHeight="1">
      <c r="B123" s="32"/>
      <c r="C123" s="27" t="s">
        <v>26</v>
      </c>
      <c r="D123" s="33"/>
      <c r="E123" s="33"/>
      <c r="F123" s="25" t="str">
        <f>IF(E20="","",E20)</f>
        <v>Vyplň údaj</v>
      </c>
      <c r="G123" s="33"/>
      <c r="H123" s="33"/>
      <c r="I123" s="116" t="s">
        <v>33</v>
      </c>
      <c r="J123" s="30" t="str">
        <f>E26</f>
        <v>Hydroconsulting s.r.o.</v>
      </c>
      <c r="K123" s="33"/>
      <c r="L123" s="36"/>
    </row>
    <row r="124" spans="2:63" s="1" customFormat="1" ht="10.35" customHeight="1">
      <c r="B124" s="32"/>
      <c r="C124" s="33"/>
      <c r="D124" s="33"/>
      <c r="E124" s="33"/>
      <c r="F124" s="33"/>
      <c r="G124" s="33"/>
      <c r="H124" s="33"/>
      <c r="I124" s="115"/>
      <c r="J124" s="33"/>
      <c r="K124" s="33"/>
      <c r="L124" s="36"/>
    </row>
    <row r="125" spans="2:63" s="10" customFormat="1" ht="29.25" customHeight="1">
      <c r="B125" s="171"/>
      <c r="C125" s="172" t="s">
        <v>170</v>
      </c>
      <c r="D125" s="173" t="s">
        <v>60</v>
      </c>
      <c r="E125" s="173" t="s">
        <v>56</v>
      </c>
      <c r="F125" s="173" t="s">
        <v>57</v>
      </c>
      <c r="G125" s="173" t="s">
        <v>171</v>
      </c>
      <c r="H125" s="173" t="s">
        <v>172</v>
      </c>
      <c r="I125" s="174" t="s">
        <v>173</v>
      </c>
      <c r="J125" s="175" t="s">
        <v>162</v>
      </c>
      <c r="K125" s="176" t="s">
        <v>174</v>
      </c>
      <c r="L125" s="177"/>
      <c r="M125" s="68" t="s">
        <v>1</v>
      </c>
      <c r="N125" s="69" t="s">
        <v>39</v>
      </c>
      <c r="O125" s="69" t="s">
        <v>175</v>
      </c>
      <c r="P125" s="69" t="s">
        <v>176</v>
      </c>
      <c r="Q125" s="69" t="s">
        <v>177</v>
      </c>
      <c r="R125" s="69" t="s">
        <v>178</v>
      </c>
      <c r="S125" s="69" t="s">
        <v>179</v>
      </c>
      <c r="T125" s="70" t="s">
        <v>180</v>
      </c>
    </row>
    <row r="126" spans="2:63" s="1" customFormat="1" ht="22.9" customHeight="1">
      <c r="B126" s="32"/>
      <c r="C126" s="75" t="s">
        <v>163</v>
      </c>
      <c r="D126" s="33"/>
      <c r="E126" s="33"/>
      <c r="F126" s="33"/>
      <c r="G126" s="33"/>
      <c r="H126" s="33"/>
      <c r="I126" s="115"/>
      <c r="J126" s="178">
        <f>BK126</f>
        <v>0</v>
      </c>
      <c r="K126" s="33"/>
      <c r="L126" s="36"/>
      <c r="M126" s="71"/>
      <c r="N126" s="72"/>
      <c r="O126" s="72"/>
      <c r="P126" s="179">
        <f>P127+P153</f>
        <v>0</v>
      </c>
      <c r="Q126" s="72"/>
      <c r="R126" s="179">
        <f>R127+R153</f>
        <v>92.337508749999998</v>
      </c>
      <c r="S126" s="72"/>
      <c r="T126" s="180">
        <f>T127+T153</f>
        <v>47.699999999999996</v>
      </c>
      <c r="AT126" s="15" t="s">
        <v>74</v>
      </c>
      <c r="AU126" s="15" t="s">
        <v>164</v>
      </c>
      <c r="BK126" s="181">
        <f>BK127+BK153</f>
        <v>0</v>
      </c>
    </row>
    <row r="127" spans="2:63" s="11" customFormat="1" ht="25.9" customHeight="1">
      <c r="B127" s="182"/>
      <c r="C127" s="183"/>
      <c r="D127" s="184" t="s">
        <v>74</v>
      </c>
      <c r="E127" s="185" t="s">
        <v>181</v>
      </c>
      <c r="F127" s="185" t="s">
        <v>182</v>
      </c>
      <c r="G127" s="183"/>
      <c r="H127" s="183"/>
      <c r="I127" s="186"/>
      <c r="J127" s="170">
        <f>BK127</f>
        <v>0</v>
      </c>
      <c r="K127" s="183"/>
      <c r="L127" s="187"/>
      <c r="M127" s="188"/>
      <c r="N127" s="189"/>
      <c r="O127" s="189"/>
      <c r="P127" s="190">
        <f>P128+P135+P138+P149</f>
        <v>0</v>
      </c>
      <c r="Q127" s="189"/>
      <c r="R127" s="190">
        <f>R128+R135+R138+R149</f>
        <v>92.337508749999998</v>
      </c>
      <c r="S127" s="189"/>
      <c r="T127" s="191">
        <f>T128+T135+T138+T149</f>
        <v>47.699999999999996</v>
      </c>
      <c r="AR127" s="192" t="s">
        <v>82</v>
      </c>
      <c r="AT127" s="193" t="s">
        <v>74</v>
      </c>
      <c r="AU127" s="193" t="s">
        <v>75</v>
      </c>
      <c r="AY127" s="192" t="s">
        <v>183</v>
      </c>
      <c r="BK127" s="194">
        <f>BK128+BK135+BK138+BK149</f>
        <v>0</v>
      </c>
    </row>
    <row r="128" spans="2:63" s="11" customFormat="1" ht="22.9" customHeight="1">
      <c r="B128" s="182"/>
      <c r="C128" s="183"/>
      <c r="D128" s="184" t="s">
        <v>74</v>
      </c>
      <c r="E128" s="195" t="s">
        <v>82</v>
      </c>
      <c r="F128" s="195" t="s">
        <v>184</v>
      </c>
      <c r="G128" s="183"/>
      <c r="H128" s="183"/>
      <c r="I128" s="186"/>
      <c r="J128" s="196">
        <f>BK128</f>
        <v>0</v>
      </c>
      <c r="K128" s="183"/>
      <c r="L128" s="187"/>
      <c r="M128" s="188"/>
      <c r="N128" s="189"/>
      <c r="O128" s="189"/>
      <c r="P128" s="190">
        <f>SUM(P129:P134)</f>
        <v>0</v>
      </c>
      <c r="Q128" s="189"/>
      <c r="R128" s="190">
        <f>SUM(R129:R134)</f>
        <v>0</v>
      </c>
      <c r="S128" s="189"/>
      <c r="T128" s="191">
        <f>SUM(T129:T134)</f>
        <v>0</v>
      </c>
      <c r="AR128" s="192" t="s">
        <v>82</v>
      </c>
      <c r="AT128" s="193" t="s">
        <v>74</v>
      </c>
      <c r="AU128" s="193" t="s">
        <v>82</v>
      </c>
      <c r="AY128" s="192" t="s">
        <v>183</v>
      </c>
      <c r="BK128" s="194">
        <f>SUM(BK129:BK134)</f>
        <v>0</v>
      </c>
    </row>
    <row r="129" spans="2:65" s="1" customFormat="1" ht="36" customHeight="1">
      <c r="B129" s="32"/>
      <c r="C129" s="197" t="s">
        <v>82</v>
      </c>
      <c r="D129" s="197" t="s">
        <v>185</v>
      </c>
      <c r="E129" s="198" t="s">
        <v>434</v>
      </c>
      <c r="F129" s="199" t="s">
        <v>435</v>
      </c>
      <c r="G129" s="200" t="s">
        <v>188</v>
      </c>
      <c r="H129" s="201">
        <v>18</v>
      </c>
      <c r="I129" s="202"/>
      <c r="J129" s="201">
        <f>ROUND(I129*H129,3)</f>
        <v>0</v>
      </c>
      <c r="K129" s="199" t="s">
        <v>436</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755</v>
      </c>
    </row>
    <row r="130" spans="2:65" s="12" customFormat="1" ht="22.5">
      <c r="B130" s="210"/>
      <c r="C130" s="211"/>
      <c r="D130" s="212" t="s">
        <v>192</v>
      </c>
      <c r="E130" s="213" t="s">
        <v>1</v>
      </c>
      <c r="F130" s="214" t="s">
        <v>465</v>
      </c>
      <c r="G130" s="211"/>
      <c r="H130" s="215">
        <v>18</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88</v>
      </c>
      <c r="D131" s="197" t="s">
        <v>185</v>
      </c>
      <c r="E131" s="198" t="s">
        <v>439</v>
      </c>
      <c r="F131" s="199" t="s">
        <v>440</v>
      </c>
      <c r="G131" s="200" t="s">
        <v>188</v>
      </c>
      <c r="H131" s="201">
        <v>18</v>
      </c>
      <c r="I131" s="202"/>
      <c r="J131" s="201">
        <f>ROUND(I131*H131,3)</f>
        <v>0</v>
      </c>
      <c r="K131" s="199" t="s">
        <v>436</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756</v>
      </c>
    </row>
    <row r="132" spans="2:65" s="12" customFormat="1" ht="22.5">
      <c r="B132" s="210"/>
      <c r="C132" s="211"/>
      <c r="D132" s="212" t="s">
        <v>192</v>
      </c>
      <c r="E132" s="213" t="s">
        <v>1</v>
      </c>
      <c r="F132" s="214" t="s">
        <v>467</v>
      </c>
      <c r="G132" s="211"/>
      <c r="H132" s="215">
        <v>18</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48" customHeight="1">
      <c r="B133" s="32"/>
      <c r="C133" s="197" t="s">
        <v>198</v>
      </c>
      <c r="D133" s="197" t="s">
        <v>185</v>
      </c>
      <c r="E133" s="198" t="s">
        <v>442</v>
      </c>
      <c r="F133" s="199" t="s">
        <v>443</v>
      </c>
      <c r="G133" s="200" t="s">
        <v>188</v>
      </c>
      <c r="H133" s="201">
        <v>8.6999999999999993</v>
      </c>
      <c r="I133" s="202"/>
      <c r="J133" s="201">
        <f>ROUND(I133*H133,3)</f>
        <v>0</v>
      </c>
      <c r="K133" s="199" t="s">
        <v>189</v>
      </c>
      <c r="L133" s="36"/>
      <c r="M133" s="203" t="s">
        <v>1</v>
      </c>
      <c r="N133" s="204" t="s">
        <v>41</v>
      </c>
      <c r="O133" s="64"/>
      <c r="P133" s="205">
        <f>O133*H133</f>
        <v>0</v>
      </c>
      <c r="Q133" s="205">
        <v>0</v>
      </c>
      <c r="R133" s="205">
        <f>Q133*H133</f>
        <v>0</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757</v>
      </c>
    </row>
    <row r="134" spans="2:65" s="12" customFormat="1">
      <c r="B134" s="210"/>
      <c r="C134" s="211"/>
      <c r="D134" s="212" t="s">
        <v>192</v>
      </c>
      <c r="E134" s="213" t="s">
        <v>1</v>
      </c>
      <c r="F134" s="214" t="s">
        <v>469</v>
      </c>
      <c r="G134" s="211"/>
      <c r="H134" s="215">
        <v>8.6999999999999993</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1" customFormat="1" ht="22.9" customHeight="1">
      <c r="B135" s="182"/>
      <c r="C135" s="183"/>
      <c r="D135" s="184" t="s">
        <v>74</v>
      </c>
      <c r="E135" s="195" t="s">
        <v>88</v>
      </c>
      <c r="F135" s="195" t="s">
        <v>325</v>
      </c>
      <c r="G135" s="183"/>
      <c r="H135" s="183"/>
      <c r="I135" s="186"/>
      <c r="J135" s="196">
        <f>BK135</f>
        <v>0</v>
      </c>
      <c r="K135" s="183"/>
      <c r="L135" s="187"/>
      <c r="M135" s="188"/>
      <c r="N135" s="189"/>
      <c r="O135" s="189"/>
      <c r="P135" s="190">
        <f>SUM(P136:P137)</f>
        <v>0</v>
      </c>
      <c r="Q135" s="189"/>
      <c r="R135" s="190">
        <f>SUM(R136:R137)</f>
        <v>5.3650320000000002</v>
      </c>
      <c r="S135" s="189"/>
      <c r="T135" s="191">
        <f>SUM(T136:T137)</f>
        <v>0</v>
      </c>
      <c r="AR135" s="192" t="s">
        <v>82</v>
      </c>
      <c r="AT135" s="193" t="s">
        <v>74</v>
      </c>
      <c r="AU135" s="193" t="s">
        <v>82</v>
      </c>
      <c r="AY135" s="192" t="s">
        <v>183</v>
      </c>
      <c r="BK135" s="194">
        <f>SUM(BK136:BK137)</f>
        <v>0</v>
      </c>
    </row>
    <row r="136" spans="2:65" s="1" customFormat="1" ht="16.5" customHeight="1">
      <c r="B136" s="32"/>
      <c r="C136" s="197" t="s">
        <v>190</v>
      </c>
      <c r="D136" s="197" t="s">
        <v>185</v>
      </c>
      <c r="E136" s="198" t="s">
        <v>326</v>
      </c>
      <c r="F136" s="199" t="s">
        <v>327</v>
      </c>
      <c r="G136" s="200" t="s">
        <v>188</v>
      </c>
      <c r="H136" s="201">
        <v>2.4</v>
      </c>
      <c r="I136" s="202"/>
      <c r="J136" s="201">
        <f>ROUND(I136*H136,3)</f>
        <v>0</v>
      </c>
      <c r="K136" s="199" t="s">
        <v>189</v>
      </c>
      <c r="L136" s="36"/>
      <c r="M136" s="203" t="s">
        <v>1</v>
      </c>
      <c r="N136" s="204" t="s">
        <v>41</v>
      </c>
      <c r="O136" s="64"/>
      <c r="P136" s="205">
        <f>O136*H136</f>
        <v>0</v>
      </c>
      <c r="Q136" s="205">
        <v>2.23543</v>
      </c>
      <c r="R136" s="205">
        <f>Q136*H136</f>
        <v>5.3650320000000002</v>
      </c>
      <c r="S136" s="205">
        <v>0</v>
      </c>
      <c r="T136" s="206">
        <f>S136*H136</f>
        <v>0</v>
      </c>
      <c r="AR136" s="207" t="s">
        <v>190</v>
      </c>
      <c r="AT136" s="207" t="s">
        <v>185</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758</v>
      </c>
    </row>
    <row r="137" spans="2:65" s="12" customFormat="1">
      <c r="B137" s="210"/>
      <c r="C137" s="211"/>
      <c r="D137" s="212" t="s">
        <v>192</v>
      </c>
      <c r="E137" s="213" t="s">
        <v>1</v>
      </c>
      <c r="F137" s="214" t="s">
        <v>471</v>
      </c>
      <c r="G137" s="211"/>
      <c r="H137" s="215">
        <v>2.4</v>
      </c>
      <c r="I137" s="216"/>
      <c r="J137" s="211"/>
      <c r="K137" s="211"/>
      <c r="L137" s="217"/>
      <c r="M137" s="218"/>
      <c r="N137" s="219"/>
      <c r="O137" s="219"/>
      <c r="P137" s="219"/>
      <c r="Q137" s="219"/>
      <c r="R137" s="219"/>
      <c r="S137" s="219"/>
      <c r="T137" s="220"/>
      <c r="AT137" s="221" t="s">
        <v>192</v>
      </c>
      <c r="AU137" s="221" t="s">
        <v>88</v>
      </c>
      <c r="AV137" s="12" t="s">
        <v>88</v>
      </c>
      <c r="AW137" s="12" t="s">
        <v>31</v>
      </c>
      <c r="AX137" s="12" t="s">
        <v>82</v>
      </c>
      <c r="AY137" s="221" t="s">
        <v>183</v>
      </c>
    </row>
    <row r="138" spans="2:65" s="11" customFormat="1" ht="22.9" customHeight="1">
      <c r="B138" s="182"/>
      <c r="C138" s="183"/>
      <c r="D138" s="184" t="s">
        <v>74</v>
      </c>
      <c r="E138" s="195" t="s">
        <v>198</v>
      </c>
      <c r="F138" s="195" t="s">
        <v>338</v>
      </c>
      <c r="G138" s="183"/>
      <c r="H138" s="183"/>
      <c r="I138" s="186"/>
      <c r="J138" s="196">
        <f>BK138</f>
        <v>0</v>
      </c>
      <c r="K138" s="183"/>
      <c r="L138" s="187"/>
      <c r="M138" s="188"/>
      <c r="N138" s="189"/>
      <c r="O138" s="189"/>
      <c r="P138" s="190">
        <f>SUM(P139:P148)</f>
        <v>0</v>
      </c>
      <c r="Q138" s="189"/>
      <c r="R138" s="190">
        <f>SUM(R139:R148)</f>
        <v>86.972476749999998</v>
      </c>
      <c r="S138" s="189"/>
      <c r="T138" s="191">
        <f>SUM(T139:T148)</f>
        <v>0</v>
      </c>
      <c r="AR138" s="192" t="s">
        <v>82</v>
      </c>
      <c r="AT138" s="193" t="s">
        <v>74</v>
      </c>
      <c r="AU138" s="193" t="s">
        <v>82</v>
      </c>
      <c r="AY138" s="192" t="s">
        <v>183</v>
      </c>
      <c r="BK138" s="194">
        <f>SUM(BK139:BK148)</f>
        <v>0</v>
      </c>
    </row>
    <row r="139" spans="2:65" s="1" customFormat="1" ht="24" customHeight="1">
      <c r="B139" s="32"/>
      <c r="C139" s="197" t="s">
        <v>214</v>
      </c>
      <c r="D139" s="197" t="s">
        <v>185</v>
      </c>
      <c r="E139" s="198" t="s">
        <v>347</v>
      </c>
      <c r="F139" s="199" t="s">
        <v>348</v>
      </c>
      <c r="G139" s="200" t="s">
        <v>188</v>
      </c>
      <c r="H139" s="201">
        <v>37.1</v>
      </c>
      <c r="I139" s="202"/>
      <c r="J139" s="201">
        <f>ROUND(I139*H139,3)</f>
        <v>0</v>
      </c>
      <c r="K139" s="199" t="s">
        <v>189</v>
      </c>
      <c r="L139" s="36"/>
      <c r="M139" s="203" t="s">
        <v>1</v>
      </c>
      <c r="N139" s="204" t="s">
        <v>41</v>
      </c>
      <c r="O139" s="64"/>
      <c r="P139" s="205">
        <f>O139*H139</f>
        <v>0</v>
      </c>
      <c r="Q139" s="205">
        <v>2.3254700000000001</v>
      </c>
      <c r="R139" s="205">
        <f>Q139*H139</f>
        <v>86.274937000000008</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759</v>
      </c>
    </row>
    <row r="140" spans="2:65" s="12" customFormat="1" ht="33.75">
      <c r="B140" s="210"/>
      <c r="C140" s="211"/>
      <c r="D140" s="212" t="s">
        <v>192</v>
      </c>
      <c r="E140" s="213" t="s">
        <v>1</v>
      </c>
      <c r="F140" s="214" t="s">
        <v>473</v>
      </c>
      <c r="G140" s="211"/>
      <c r="H140" s="215">
        <v>27.9</v>
      </c>
      <c r="I140" s="216"/>
      <c r="J140" s="211"/>
      <c r="K140" s="211"/>
      <c r="L140" s="217"/>
      <c r="M140" s="218"/>
      <c r="N140" s="219"/>
      <c r="O140" s="219"/>
      <c r="P140" s="219"/>
      <c r="Q140" s="219"/>
      <c r="R140" s="219"/>
      <c r="S140" s="219"/>
      <c r="T140" s="220"/>
      <c r="AT140" s="221" t="s">
        <v>192</v>
      </c>
      <c r="AU140" s="221" t="s">
        <v>88</v>
      </c>
      <c r="AV140" s="12" t="s">
        <v>88</v>
      </c>
      <c r="AW140" s="12" t="s">
        <v>31</v>
      </c>
      <c r="AX140" s="12" t="s">
        <v>75</v>
      </c>
      <c r="AY140" s="221" t="s">
        <v>183</v>
      </c>
    </row>
    <row r="141" spans="2:65" s="12" customFormat="1">
      <c r="B141" s="210"/>
      <c r="C141" s="211"/>
      <c r="D141" s="212" t="s">
        <v>192</v>
      </c>
      <c r="E141" s="213" t="s">
        <v>1</v>
      </c>
      <c r="F141" s="214" t="s">
        <v>474</v>
      </c>
      <c r="G141" s="211"/>
      <c r="H141" s="215">
        <v>9.1999999999999993</v>
      </c>
      <c r="I141" s="216"/>
      <c r="J141" s="211"/>
      <c r="K141" s="211"/>
      <c r="L141" s="217"/>
      <c r="M141" s="218"/>
      <c r="N141" s="219"/>
      <c r="O141" s="219"/>
      <c r="P141" s="219"/>
      <c r="Q141" s="219"/>
      <c r="R141" s="219"/>
      <c r="S141" s="219"/>
      <c r="T141" s="220"/>
      <c r="AT141" s="221" t="s">
        <v>192</v>
      </c>
      <c r="AU141" s="221" t="s">
        <v>88</v>
      </c>
      <c r="AV141" s="12" t="s">
        <v>88</v>
      </c>
      <c r="AW141" s="12" t="s">
        <v>31</v>
      </c>
      <c r="AX141" s="12" t="s">
        <v>75</v>
      </c>
      <c r="AY141" s="221" t="s">
        <v>183</v>
      </c>
    </row>
    <row r="142" spans="2:65" s="13" customFormat="1">
      <c r="B142" s="222"/>
      <c r="C142" s="223"/>
      <c r="D142" s="212" t="s">
        <v>192</v>
      </c>
      <c r="E142" s="224" t="s">
        <v>1</v>
      </c>
      <c r="F142" s="225" t="s">
        <v>205</v>
      </c>
      <c r="G142" s="223"/>
      <c r="H142" s="226">
        <v>37.099999999999994</v>
      </c>
      <c r="I142" s="227"/>
      <c r="J142" s="223"/>
      <c r="K142" s="223"/>
      <c r="L142" s="228"/>
      <c r="M142" s="229"/>
      <c r="N142" s="230"/>
      <c r="O142" s="230"/>
      <c r="P142" s="230"/>
      <c r="Q142" s="230"/>
      <c r="R142" s="230"/>
      <c r="S142" s="230"/>
      <c r="T142" s="231"/>
      <c r="AT142" s="232" t="s">
        <v>192</v>
      </c>
      <c r="AU142" s="232" t="s">
        <v>88</v>
      </c>
      <c r="AV142" s="13" t="s">
        <v>190</v>
      </c>
      <c r="AW142" s="13" t="s">
        <v>31</v>
      </c>
      <c r="AX142" s="13" t="s">
        <v>82</v>
      </c>
      <c r="AY142" s="232" t="s">
        <v>183</v>
      </c>
    </row>
    <row r="143" spans="2:65" s="1" customFormat="1" ht="72" customHeight="1">
      <c r="B143" s="32"/>
      <c r="C143" s="197" t="s">
        <v>219</v>
      </c>
      <c r="D143" s="197" t="s">
        <v>185</v>
      </c>
      <c r="E143" s="198" t="s">
        <v>352</v>
      </c>
      <c r="F143" s="199" t="s">
        <v>353</v>
      </c>
      <c r="G143" s="200" t="s">
        <v>240</v>
      </c>
      <c r="H143" s="201">
        <v>51</v>
      </c>
      <c r="I143" s="202"/>
      <c r="J143" s="201">
        <f>ROUND(I143*H143,3)</f>
        <v>0</v>
      </c>
      <c r="K143" s="199" t="s">
        <v>189</v>
      </c>
      <c r="L143" s="36"/>
      <c r="M143" s="203" t="s">
        <v>1</v>
      </c>
      <c r="N143" s="204" t="s">
        <v>41</v>
      </c>
      <c r="O143" s="64"/>
      <c r="P143" s="205">
        <f>O143*H143</f>
        <v>0</v>
      </c>
      <c r="Q143" s="205">
        <v>3.3400000000000001E-3</v>
      </c>
      <c r="R143" s="205">
        <f>Q143*H143</f>
        <v>0.17033999999999999</v>
      </c>
      <c r="S143" s="205">
        <v>0</v>
      </c>
      <c r="T143" s="206">
        <f>S143*H143</f>
        <v>0</v>
      </c>
      <c r="AR143" s="207" t="s">
        <v>190</v>
      </c>
      <c r="AT143" s="207" t="s">
        <v>185</v>
      </c>
      <c r="AU143" s="207" t="s">
        <v>88</v>
      </c>
      <c r="AY143" s="15" t="s">
        <v>183</v>
      </c>
      <c r="BE143" s="208">
        <f>IF(N143="základná",J143,0)</f>
        <v>0</v>
      </c>
      <c r="BF143" s="208">
        <f>IF(N143="znížená",J143,0)</f>
        <v>0</v>
      </c>
      <c r="BG143" s="208">
        <f>IF(N143="zákl. prenesená",J143,0)</f>
        <v>0</v>
      </c>
      <c r="BH143" s="208">
        <f>IF(N143="zníž. prenesená",J143,0)</f>
        <v>0</v>
      </c>
      <c r="BI143" s="208">
        <f>IF(N143="nulová",J143,0)</f>
        <v>0</v>
      </c>
      <c r="BJ143" s="15" t="s">
        <v>88</v>
      </c>
      <c r="BK143" s="209">
        <f>ROUND(I143*H143,3)</f>
        <v>0</v>
      </c>
      <c r="BL143" s="15" t="s">
        <v>190</v>
      </c>
      <c r="BM143" s="207" t="s">
        <v>760</v>
      </c>
    </row>
    <row r="144" spans="2:65" s="12" customFormat="1">
      <c r="B144" s="210"/>
      <c r="C144" s="211"/>
      <c r="D144" s="212" t="s">
        <v>192</v>
      </c>
      <c r="E144" s="213" t="s">
        <v>1</v>
      </c>
      <c r="F144" s="214" t="s">
        <v>476</v>
      </c>
      <c r="G144" s="211"/>
      <c r="H144" s="215">
        <v>51</v>
      </c>
      <c r="I144" s="216"/>
      <c r="J144" s="211"/>
      <c r="K144" s="211"/>
      <c r="L144" s="217"/>
      <c r="M144" s="218"/>
      <c r="N144" s="219"/>
      <c r="O144" s="219"/>
      <c r="P144" s="219"/>
      <c r="Q144" s="219"/>
      <c r="R144" s="219"/>
      <c r="S144" s="219"/>
      <c r="T144" s="220"/>
      <c r="AT144" s="221" t="s">
        <v>192</v>
      </c>
      <c r="AU144" s="221" t="s">
        <v>88</v>
      </c>
      <c r="AV144" s="12" t="s">
        <v>88</v>
      </c>
      <c r="AW144" s="12" t="s">
        <v>31</v>
      </c>
      <c r="AX144" s="12" t="s">
        <v>82</v>
      </c>
      <c r="AY144" s="221" t="s">
        <v>183</v>
      </c>
    </row>
    <row r="145" spans="2:65" s="1" customFormat="1" ht="72" customHeight="1">
      <c r="B145" s="32"/>
      <c r="C145" s="197" t="s">
        <v>225</v>
      </c>
      <c r="D145" s="197" t="s">
        <v>185</v>
      </c>
      <c r="E145" s="198" t="s">
        <v>358</v>
      </c>
      <c r="F145" s="199" t="s">
        <v>359</v>
      </c>
      <c r="G145" s="200" t="s">
        <v>240</v>
      </c>
      <c r="H145" s="201">
        <v>51</v>
      </c>
      <c r="I145" s="202"/>
      <c r="J145" s="201">
        <f>ROUND(I145*H145,3)</f>
        <v>0</v>
      </c>
      <c r="K145" s="199" t="s">
        <v>189</v>
      </c>
      <c r="L145" s="36"/>
      <c r="M145" s="203" t="s">
        <v>1</v>
      </c>
      <c r="N145" s="204" t="s">
        <v>41</v>
      </c>
      <c r="O145" s="64"/>
      <c r="P145" s="205">
        <f>O145*H145</f>
        <v>0</v>
      </c>
      <c r="Q145" s="205">
        <v>0</v>
      </c>
      <c r="R145" s="205">
        <f>Q145*H145</f>
        <v>0</v>
      </c>
      <c r="S145" s="205">
        <v>0</v>
      </c>
      <c r="T145" s="206">
        <f>S145*H145</f>
        <v>0</v>
      </c>
      <c r="AR145" s="207" t="s">
        <v>190</v>
      </c>
      <c r="AT145" s="207" t="s">
        <v>185</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761</v>
      </c>
    </row>
    <row r="146" spans="2:65" s="12" customFormat="1">
      <c r="B146" s="210"/>
      <c r="C146" s="211"/>
      <c r="D146" s="212" t="s">
        <v>192</v>
      </c>
      <c r="E146" s="213" t="s">
        <v>1</v>
      </c>
      <c r="F146" s="214" t="s">
        <v>476</v>
      </c>
      <c r="G146" s="211"/>
      <c r="H146" s="215">
        <v>51</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 customFormat="1" ht="24" customHeight="1">
      <c r="B147" s="32"/>
      <c r="C147" s="233" t="s">
        <v>210</v>
      </c>
      <c r="D147" s="233" t="s">
        <v>206</v>
      </c>
      <c r="E147" s="234" t="s">
        <v>339</v>
      </c>
      <c r="F147" s="235" t="s">
        <v>340</v>
      </c>
      <c r="G147" s="236" t="s">
        <v>240</v>
      </c>
      <c r="H147" s="237">
        <v>98.174999999999997</v>
      </c>
      <c r="I147" s="238"/>
      <c r="J147" s="237">
        <f>ROUND(I147*H147,3)</f>
        <v>0</v>
      </c>
      <c r="K147" s="235" t="s">
        <v>189</v>
      </c>
      <c r="L147" s="239"/>
      <c r="M147" s="240" t="s">
        <v>1</v>
      </c>
      <c r="N147" s="241" t="s">
        <v>41</v>
      </c>
      <c r="O147" s="64"/>
      <c r="P147" s="205">
        <f>O147*H147</f>
        <v>0</v>
      </c>
      <c r="Q147" s="205">
        <v>5.3699999999999998E-3</v>
      </c>
      <c r="R147" s="205">
        <f>Q147*H147</f>
        <v>0.52719974999999997</v>
      </c>
      <c r="S147" s="205">
        <v>0</v>
      </c>
      <c r="T147" s="206">
        <f>S147*H147</f>
        <v>0</v>
      </c>
      <c r="AR147" s="207" t="s">
        <v>210</v>
      </c>
      <c r="AT147" s="207" t="s">
        <v>206</v>
      </c>
      <c r="AU147" s="207" t="s">
        <v>88</v>
      </c>
      <c r="AY147" s="15" t="s">
        <v>183</v>
      </c>
      <c r="BE147" s="208">
        <f>IF(N147="základná",J147,0)</f>
        <v>0</v>
      </c>
      <c r="BF147" s="208">
        <f>IF(N147="znížená",J147,0)</f>
        <v>0</v>
      </c>
      <c r="BG147" s="208">
        <f>IF(N147="zákl. prenesená",J147,0)</f>
        <v>0</v>
      </c>
      <c r="BH147" s="208">
        <f>IF(N147="zníž. prenesená",J147,0)</f>
        <v>0</v>
      </c>
      <c r="BI147" s="208">
        <f>IF(N147="nulová",J147,0)</f>
        <v>0</v>
      </c>
      <c r="BJ147" s="15" t="s">
        <v>88</v>
      </c>
      <c r="BK147" s="209">
        <f>ROUND(I147*H147,3)</f>
        <v>0</v>
      </c>
      <c r="BL147" s="15" t="s">
        <v>190</v>
      </c>
      <c r="BM147" s="207" t="s">
        <v>762</v>
      </c>
    </row>
    <row r="148" spans="2:65" s="12" customFormat="1">
      <c r="B148" s="210"/>
      <c r="C148" s="211"/>
      <c r="D148" s="212" t="s">
        <v>192</v>
      </c>
      <c r="E148" s="213" t="s">
        <v>1</v>
      </c>
      <c r="F148" s="214" t="s">
        <v>479</v>
      </c>
      <c r="G148" s="211"/>
      <c r="H148" s="215">
        <v>98.174999999999997</v>
      </c>
      <c r="I148" s="216"/>
      <c r="J148" s="211"/>
      <c r="K148" s="211"/>
      <c r="L148" s="217"/>
      <c r="M148" s="218"/>
      <c r="N148" s="219"/>
      <c r="O148" s="219"/>
      <c r="P148" s="219"/>
      <c r="Q148" s="219"/>
      <c r="R148" s="219"/>
      <c r="S148" s="219"/>
      <c r="T148" s="220"/>
      <c r="AT148" s="221" t="s">
        <v>192</v>
      </c>
      <c r="AU148" s="221" t="s">
        <v>88</v>
      </c>
      <c r="AV148" s="12" t="s">
        <v>88</v>
      </c>
      <c r="AW148" s="12" t="s">
        <v>31</v>
      </c>
      <c r="AX148" s="12" t="s">
        <v>82</v>
      </c>
      <c r="AY148" s="221" t="s">
        <v>183</v>
      </c>
    </row>
    <row r="149" spans="2:65" s="11" customFormat="1" ht="22.9" customHeight="1">
      <c r="B149" s="182"/>
      <c r="C149" s="183"/>
      <c r="D149" s="184" t="s">
        <v>74</v>
      </c>
      <c r="E149" s="195" t="s">
        <v>237</v>
      </c>
      <c r="F149" s="195" t="s">
        <v>298</v>
      </c>
      <c r="G149" s="183"/>
      <c r="H149" s="183"/>
      <c r="I149" s="186"/>
      <c r="J149" s="196">
        <f>BK149</f>
        <v>0</v>
      </c>
      <c r="K149" s="183"/>
      <c r="L149" s="187"/>
      <c r="M149" s="188"/>
      <c r="N149" s="189"/>
      <c r="O149" s="189"/>
      <c r="P149" s="190">
        <f>SUM(P150:P152)</f>
        <v>0</v>
      </c>
      <c r="Q149" s="189"/>
      <c r="R149" s="190">
        <f>SUM(R150:R152)</f>
        <v>0</v>
      </c>
      <c r="S149" s="189"/>
      <c r="T149" s="191">
        <f>SUM(T150:T152)</f>
        <v>47.699999999999996</v>
      </c>
      <c r="AR149" s="192" t="s">
        <v>82</v>
      </c>
      <c r="AT149" s="193" t="s">
        <v>74</v>
      </c>
      <c r="AU149" s="193" t="s">
        <v>82</v>
      </c>
      <c r="AY149" s="192" t="s">
        <v>183</v>
      </c>
      <c r="BK149" s="194">
        <f>SUM(BK150:BK152)</f>
        <v>0</v>
      </c>
    </row>
    <row r="150" spans="2:65" s="1" customFormat="1" ht="72" customHeight="1">
      <c r="B150" s="32"/>
      <c r="C150" s="197" t="s">
        <v>237</v>
      </c>
      <c r="D150" s="197" t="s">
        <v>185</v>
      </c>
      <c r="E150" s="198" t="s">
        <v>459</v>
      </c>
      <c r="F150" s="199" t="s">
        <v>460</v>
      </c>
      <c r="G150" s="200" t="s">
        <v>188</v>
      </c>
      <c r="H150" s="201">
        <v>18</v>
      </c>
      <c r="I150" s="202"/>
      <c r="J150" s="201">
        <f>ROUND(I150*H150,3)</f>
        <v>0</v>
      </c>
      <c r="K150" s="199" t="s">
        <v>436</v>
      </c>
      <c r="L150" s="36"/>
      <c r="M150" s="203" t="s">
        <v>1</v>
      </c>
      <c r="N150" s="204" t="s">
        <v>41</v>
      </c>
      <c r="O150" s="64"/>
      <c r="P150" s="205">
        <f>O150*H150</f>
        <v>0</v>
      </c>
      <c r="Q150" s="205">
        <v>0</v>
      </c>
      <c r="R150" s="205">
        <f>Q150*H150</f>
        <v>0</v>
      </c>
      <c r="S150" s="205">
        <v>2.65</v>
      </c>
      <c r="T150" s="206">
        <f>S150*H150</f>
        <v>47.699999999999996</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763</v>
      </c>
    </row>
    <row r="151" spans="2:65" s="12" customFormat="1">
      <c r="B151" s="210"/>
      <c r="C151" s="211"/>
      <c r="D151" s="212" t="s">
        <v>192</v>
      </c>
      <c r="E151" s="213" t="s">
        <v>1</v>
      </c>
      <c r="F151" s="214" t="s">
        <v>481</v>
      </c>
      <c r="G151" s="211"/>
      <c r="H151" s="215">
        <v>18</v>
      </c>
      <c r="I151" s="216"/>
      <c r="J151" s="211"/>
      <c r="K151" s="211"/>
      <c r="L151" s="217"/>
      <c r="M151" s="218"/>
      <c r="N151" s="219"/>
      <c r="O151" s="219"/>
      <c r="P151" s="219"/>
      <c r="Q151" s="219"/>
      <c r="R151" s="219"/>
      <c r="S151" s="219"/>
      <c r="T151" s="220"/>
      <c r="AT151" s="221" t="s">
        <v>192</v>
      </c>
      <c r="AU151" s="221" t="s">
        <v>88</v>
      </c>
      <c r="AV151" s="12" t="s">
        <v>88</v>
      </c>
      <c r="AW151" s="12" t="s">
        <v>31</v>
      </c>
      <c r="AX151" s="12" t="s">
        <v>82</v>
      </c>
      <c r="AY151" s="221" t="s">
        <v>183</v>
      </c>
    </row>
    <row r="152" spans="2:65" s="1" customFormat="1" ht="16.5" customHeight="1">
      <c r="B152" s="32"/>
      <c r="C152" s="197" t="s">
        <v>243</v>
      </c>
      <c r="D152" s="197" t="s">
        <v>185</v>
      </c>
      <c r="E152" s="198" t="s">
        <v>482</v>
      </c>
      <c r="F152" s="199" t="s">
        <v>483</v>
      </c>
      <c r="G152" s="200" t="s">
        <v>209</v>
      </c>
      <c r="H152" s="201">
        <v>47.7</v>
      </c>
      <c r="I152" s="202"/>
      <c r="J152" s="201">
        <f>ROUND(I152*H152,3)</f>
        <v>0</v>
      </c>
      <c r="K152" s="199" t="s">
        <v>189</v>
      </c>
      <c r="L152" s="36"/>
      <c r="M152" s="203" t="s">
        <v>1</v>
      </c>
      <c r="N152" s="204" t="s">
        <v>41</v>
      </c>
      <c r="O152" s="64"/>
      <c r="P152" s="205">
        <f>O152*H152</f>
        <v>0</v>
      </c>
      <c r="Q152" s="205">
        <v>0</v>
      </c>
      <c r="R152" s="205">
        <f>Q152*H152</f>
        <v>0</v>
      </c>
      <c r="S152" s="205">
        <v>0</v>
      </c>
      <c r="T152" s="206">
        <f>S152*H152</f>
        <v>0</v>
      </c>
      <c r="AR152" s="207" t="s">
        <v>190</v>
      </c>
      <c r="AT152" s="207" t="s">
        <v>185</v>
      </c>
      <c r="AU152" s="207" t="s">
        <v>88</v>
      </c>
      <c r="AY152" s="15" t="s">
        <v>183</v>
      </c>
      <c r="BE152" s="208">
        <f>IF(N152="základná",J152,0)</f>
        <v>0</v>
      </c>
      <c r="BF152" s="208">
        <f>IF(N152="znížená",J152,0)</f>
        <v>0</v>
      </c>
      <c r="BG152" s="208">
        <f>IF(N152="zákl. prenesená",J152,0)</f>
        <v>0</v>
      </c>
      <c r="BH152" s="208">
        <f>IF(N152="zníž. prenesená",J152,0)</f>
        <v>0</v>
      </c>
      <c r="BI152" s="208">
        <f>IF(N152="nulová",J152,0)</f>
        <v>0</v>
      </c>
      <c r="BJ152" s="15" t="s">
        <v>88</v>
      </c>
      <c r="BK152" s="209">
        <f>ROUND(I152*H152,3)</f>
        <v>0</v>
      </c>
      <c r="BL152" s="15" t="s">
        <v>190</v>
      </c>
      <c r="BM152" s="207" t="s">
        <v>764</v>
      </c>
    </row>
    <row r="153" spans="2:65" s="1" customFormat="1" ht="49.9" customHeight="1">
      <c r="B153" s="32"/>
      <c r="C153" s="33"/>
      <c r="D153" s="33"/>
      <c r="E153" s="185" t="s">
        <v>262</v>
      </c>
      <c r="F153" s="185" t="s">
        <v>263</v>
      </c>
      <c r="G153" s="33"/>
      <c r="H153" s="33"/>
      <c r="I153" s="115"/>
      <c r="J153" s="170">
        <f>BK153</f>
        <v>0</v>
      </c>
      <c r="K153" s="33"/>
      <c r="L153" s="36"/>
      <c r="M153" s="242"/>
      <c r="N153" s="64"/>
      <c r="O153" s="64"/>
      <c r="P153" s="64"/>
      <c r="Q153" s="64"/>
      <c r="R153" s="64"/>
      <c r="S153" s="64"/>
      <c r="T153" s="65"/>
      <c r="AT153" s="15" t="s">
        <v>74</v>
      </c>
      <c r="AU153" s="15" t="s">
        <v>75</v>
      </c>
      <c r="AY153" s="15" t="s">
        <v>264</v>
      </c>
      <c r="BK153" s="209">
        <f>SUM(BK154:BK156)</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64"/>
      <c r="P155" s="64"/>
      <c r="Q155" s="64"/>
      <c r="R155" s="64"/>
      <c r="S155" s="64"/>
      <c r="T155" s="65"/>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16.350000000000001" customHeight="1">
      <c r="B156" s="32"/>
      <c r="C156" s="243" t="s">
        <v>1</v>
      </c>
      <c r="D156" s="243" t="s">
        <v>185</v>
      </c>
      <c r="E156" s="244" t="s">
        <v>1</v>
      </c>
      <c r="F156" s="245" t="s">
        <v>1</v>
      </c>
      <c r="G156" s="246" t="s">
        <v>1</v>
      </c>
      <c r="H156" s="247"/>
      <c r="I156" s="247"/>
      <c r="J156" s="248">
        <f>BK156</f>
        <v>0</v>
      </c>
      <c r="K156" s="249"/>
      <c r="L156" s="36"/>
      <c r="M156" s="250" t="s">
        <v>1</v>
      </c>
      <c r="N156" s="251" t="s">
        <v>41</v>
      </c>
      <c r="O156" s="252"/>
      <c r="P156" s="252"/>
      <c r="Q156" s="252"/>
      <c r="R156" s="252"/>
      <c r="S156" s="252"/>
      <c r="T156" s="253"/>
      <c r="AT156" s="15" t="s">
        <v>264</v>
      </c>
      <c r="AU156" s="15" t="s">
        <v>82</v>
      </c>
      <c r="AY156" s="15" t="s">
        <v>264</v>
      </c>
      <c r="BE156" s="208">
        <f>IF(N156="základná",J156,0)</f>
        <v>0</v>
      </c>
      <c r="BF156" s="208">
        <f>IF(N156="znížená",J156,0)</f>
        <v>0</v>
      </c>
      <c r="BG156" s="208">
        <f>IF(N156="zákl. prenesená",J156,0)</f>
        <v>0</v>
      </c>
      <c r="BH156" s="208">
        <f>IF(N156="zníž. prenesená",J156,0)</f>
        <v>0</v>
      </c>
      <c r="BI156" s="208">
        <f>IF(N156="nulová",J156,0)</f>
        <v>0</v>
      </c>
      <c r="BJ156" s="15" t="s">
        <v>88</v>
      </c>
      <c r="BK156" s="209">
        <f>I156*H156</f>
        <v>0</v>
      </c>
    </row>
    <row r="157" spans="2:65" s="1" customFormat="1" ht="6.95" customHeight="1">
      <c r="B157" s="47"/>
      <c r="C157" s="48"/>
      <c r="D157" s="48"/>
      <c r="E157" s="48"/>
      <c r="F157" s="48"/>
      <c r="G157" s="48"/>
      <c r="H157" s="48"/>
      <c r="I157" s="146"/>
      <c r="J157" s="48"/>
      <c r="K157" s="48"/>
      <c r="L157" s="36"/>
    </row>
  </sheetData>
  <sheetProtection algorithmName="SHA-512" hashValue="NJfu+3hn3Azq2e/9PnR93EGWQR5zx2CgCY3ZLhboPSbcDbIIKOT404azyF6ndNOvvWdx4q8Fwu2shcX7ofTjtA==" saltValue="jWP5oPgL7ZomqZMnBTQ+nuXDcaubQ5ehNAn4/r6Vwn3Mi5PZGxjWatyXF0aGlBDQLj9fpjC43FcO0HgxUTmoTg==" spinCount="100000" sheet="1" objects="1" scenarios="1" formatColumns="0" formatRows="0" autoFilter="0"/>
  <autoFilter ref="C125:K156"/>
  <mergeCells count="12">
    <mergeCell ref="E118:H118"/>
    <mergeCell ref="L2:V2"/>
    <mergeCell ref="E85:H85"/>
    <mergeCell ref="E87:H87"/>
    <mergeCell ref="E89:H89"/>
    <mergeCell ref="E114:H114"/>
    <mergeCell ref="E116:H116"/>
    <mergeCell ref="E7:H7"/>
    <mergeCell ref="E9:H9"/>
    <mergeCell ref="E11:H11"/>
    <mergeCell ref="E20:H20"/>
    <mergeCell ref="E29:H29"/>
  </mergeCells>
  <dataValidations count="2">
    <dataValidation type="list" allowBlank="1" showInputMessage="1" showErrorMessage="1" error="Povolené sú hodnoty K, M." sqref="D154:D157">
      <formula1>"K, M"</formula1>
    </dataValidation>
    <dataValidation type="list" allowBlank="1" showInputMessage="1" showErrorMessage="1" error="Povolené sú hodnoty základná, znížená, nulová." sqref="N154:N157">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92</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265</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ROUND(J125,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ROUND((ROUND((SUM(BE125:BE145)),  2) + SUM(BE147:BE149)), 2)</f>
        <v>0</v>
      </c>
      <c r="I35" s="127">
        <v>0.2</v>
      </c>
      <c r="J35" s="126">
        <f>ROUND((ROUND(((SUM(BE125:BE145))*I35),  2) + (SUM(BE147:BE149)*I35)), 2)</f>
        <v>0</v>
      </c>
      <c r="L35" s="36"/>
    </row>
    <row r="36" spans="2:12" s="1" customFormat="1" ht="14.45" customHeight="1">
      <c r="B36" s="36"/>
      <c r="E36" s="114" t="s">
        <v>41</v>
      </c>
      <c r="F36" s="126">
        <f>ROUND((ROUND((SUM(BF125:BF145)),  2) + SUM(BF147:BF149)), 2)</f>
        <v>0</v>
      </c>
      <c r="I36" s="127">
        <v>0.2</v>
      </c>
      <c r="J36" s="126">
        <f>ROUND((ROUND(((SUM(BF125:BF145))*I36),  2) + (SUM(BF147:BF149)*I36)), 2)</f>
        <v>0</v>
      </c>
      <c r="L36" s="36"/>
    </row>
    <row r="37" spans="2:12" s="1" customFormat="1" ht="14.45" hidden="1" customHeight="1">
      <c r="B37" s="36"/>
      <c r="E37" s="114" t="s">
        <v>42</v>
      </c>
      <c r="F37" s="126">
        <f>ROUND((ROUND((SUM(BG125:BG145)),  2) + SUM(BG147:BG149)), 2)</f>
        <v>0</v>
      </c>
      <c r="I37" s="127">
        <v>0.2</v>
      </c>
      <c r="J37" s="126">
        <f>0</f>
        <v>0</v>
      </c>
      <c r="L37" s="36"/>
    </row>
    <row r="38" spans="2:12" s="1" customFormat="1" ht="14.45" hidden="1" customHeight="1">
      <c r="B38" s="36"/>
      <c r="E38" s="114" t="s">
        <v>43</v>
      </c>
      <c r="F38" s="126">
        <f>ROUND((ROUND((SUM(BH125:BH145)),  2) + SUM(BH147:BH149)), 2)</f>
        <v>0</v>
      </c>
      <c r="I38" s="127">
        <v>0.2</v>
      </c>
      <c r="J38" s="126">
        <f>0</f>
        <v>0</v>
      </c>
      <c r="L38" s="36"/>
    </row>
    <row r="39" spans="2:12" s="1" customFormat="1" ht="14.45" hidden="1" customHeight="1">
      <c r="B39" s="36"/>
      <c r="E39" s="114" t="s">
        <v>44</v>
      </c>
      <c r="F39" s="126">
        <f>ROUND((ROUND((SUM(BI125:BI145)),  2) + SUM(BI147:BI149)),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2019-05.1.2 - Rybník č. 2 Tesnenie hrádze</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J125</f>
        <v>0</v>
      </c>
      <c r="K98" s="33"/>
      <c r="L98" s="36"/>
      <c r="AU98" s="15" t="s">
        <v>164</v>
      </c>
    </row>
    <row r="99" spans="2:47" s="8" customFormat="1" ht="24.95" customHeight="1">
      <c r="B99" s="155"/>
      <c r="C99" s="156"/>
      <c r="D99" s="157" t="s">
        <v>165</v>
      </c>
      <c r="E99" s="158"/>
      <c r="F99" s="158"/>
      <c r="G99" s="158"/>
      <c r="H99" s="158"/>
      <c r="I99" s="159"/>
      <c r="J99" s="160">
        <f>J126</f>
        <v>0</v>
      </c>
      <c r="K99" s="156"/>
      <c r="L99" s="161"/>
    </row>
    <row r="100" spans="2:47" s="9" customFormat="1" ht="19.899999999999999" customHeight="1">
      <c r="B100" s="162"/>
      <c r="C100" s="97"/>
      <c r="D100" s="163" t="s">
        <v>166</v>
      </c>
      <c r="E100" s="164"/>
      <c r="F100" s="164"/>
      <c r="G100" s="164"/>
      <c r="H100" s="164"/>
      <c r="I100" s="165"/>
      <c r="J100" s="166">
        <f>J127</f>
        <v>0</v>
      </c>
      <c r="K100" s="97"/>
      <c r="L100" s="167"/>
    </row>
    <row r="101" spans="2:47" s="9" customFormat="1" ht="19.899999999999999" customHeight="1">
      <c r="B101" s="162"/>
      <c r="C101" s="97"/>
      <c r="D101" s="163" t="s">
        <v>266</v>
      </c>
      <c r="E101" s="164"/>
      <c r="F101" s="164"/>
      <c r="G101" s="164"/>
      <c r="H101" s="164"/>
      <c r="I101" s="165"/>
      <c r="J101" s="166">
        <f>J136</f>
        <v>0</v>
      </c>
      <c r="K101" s="97"/>
      <c r="L101" s="167"/>
    </row>
    <row r="102" spans="2:47" s="9" customFormat="1" ht="19.899999999999999" customHeight="1">
      <c r="B102" s="162"/>
      <c r="C102" s="97"/>
      <c r="D102" s="163" t="s">
        <v>267</v>
      </c>
      <c r="E102" s="164"/>
      <c r="F102" s="164"/>
      <c r="G102" s="164"/>
      <c r="H102" s="164"/>
      <c r="I102" s="165"/>
      <c r="J102" s="166">
        <f>J143</f>
        <v>0</v>
      </c>
      <c r="K102" s="97"/>
      <c r="L102" s="167"/>
    </row>
    <row r="103" spans="2:47" s="8" customFormat="1" ht="21.75" customHeight="1">
      <c r="B103" s="155"/>
      <c r="C103" s="156"/>
      <c r="D103" s="168" t="s">
        <v>168</v>
      </c>
      <c r="E103" s="156"/>
      <c r="F103" s="156"/>
      <c r="G103" s="156"/>
      <c r="H103" s="156"/>
      <c r="I103" s="169"/>
      <c r="J103" s="170">
        <f>J146</f>
        <v>0</v>
      </c>
      <c r="K103" s="156"/>
      <c r="L103" s="161"/>
    </row>
    <row r="104" spans="2:47" s="1" customFormat="1" ht="21.75" customHeight="1">
      <c r="B104" s="32"/>
      <c r="C104" s="33"/>
      <c r="D104" s="33"/>
      <c r="E104" s="33"/>
      <c r="F104" s="33"/>
      <c r="G104" s="33"/>
      <c r="H104" s="33"/>
      <c r="I104" s="115"/>
      <c r="J104" s="33"/>
      <c r="K104" s="33"/>
      <c r="L104" s="36"/>
    </row>
    <row r="105" spans="2:47" s="1" customFormat="1" ht="6.95" customHeight="1">
      <c r="B105" s="47"/>
      <c r="C105" s="48"/>
      <c r="D105" s="48"/>
      <c r="E105" s="48"/>
      <c r="F105" s="48"/>
      <c r="G105" s="48"/>
      <c r="H105" s="48"/>
      <c r="I105" s="146"/>
      <c r="J105" s="48"/>
      <c r="K105" s="48"/>
      <c r="L105" s="36"/>
    </row>
    <row r="109" spans="2:47" s="1" customFormat="1" ht="6.95" customHeight="1">
      <c r="B109" s="49"/>
      <c r="C109" s="50"/>
      <c r="D109" s="50"/>
      <c r="E109" s="50"/>
      <c r="F109" s="50"/>
      <c r="G109" s="50"/>
      <c r="H109" s="50"/>
      <c r="I109" s="149"/>
      <c r="J109" s="50"/>
      <c r="K109" s="50"/>
      <c r="L109" s="36"/>
    </row>
    <row r="110" spans="2:47" s="1" customFormat="1" ht="24.95" customHeight="1">
      <c r="B110" s="32"/>
      <c r="C110" s="21" t="s">
        <v>169</v>
      </c>
      <c r="D110" s="33"/>
      <c r="E110" s="33"/>
      <c r="F110" s="33"/>
      <c r="G110" s="33"/>
      <c r="H110" s="33"/>
      <c r="I110" s="115"/>
      <c r="J110" s="33"/>
      <c r="K110" s="33"/>
      <c r="L110" s="36"/>
    </row>
    <row r="111" spans="2:47" s="1" customFormat="1" ht="6.95" customHeight="1">
      <c r="B111" s="32"/>
      <c r="C111" s="33"/>
      <c r="D111" s="33"/>
      <c r="E111" s="33"/>
      <c r="F111" s="33"/>
      <c r="G111" s="33"/>
      <c r="H111" s="33"/>
      <c r="I111" s="115"/>
      <c r="J111" s="33"/>
      <c r="K111" s="33"/>
      <c r="L111" s="36"/>
    </row>
    <row r="112" spans="2:47" s="1" customFormat="1" ht="12" customHeight="1">
      <c r="B112" s="32"/>
      <c r="C112" s="27" t="s">
        <v>14</v>
      </c>
      <c r="D112" s="33"/>
      <c r="E112" s="33"/>
      <c r="F112" s="33"/>
      <c r="G112" s="33"/>
      <c r="H112" s="33"/>
      <c r="I112" s="115"/>
      <c r="J112" s="33"/>
      <c r="K112" s="33"/>
      <c r="L112" s="36"/>
    </row>
    <row r="113" spans="2:65" s="1" customFormat="1" ht="16.5" customHeight="1">
      <c r="B113" s="32"/>
      <c r="C113" s="33"/>
      <c r="D113" s="33"/>
      <c r="E113" s="300" t="str">
        <f>E7</f>
        <v>Rybníky Prejta - Oprava tesnania hrádze</v>
      </c>
      <c r="F113" s="301"/>
      <c r="G113" s="301"/>
      <c r="H113" s="301"/>
      <c r="I113" s="115"/>
      <c r="J113" s="33"/>
      <c r="K113" s="33"/>
      <c r="L113" s="36"/>
    </row>
    <row r="114" spans="2:65" ht="12" customHeight="1">
      <c r="B114" s="19"/>
      <c r="C114" s="27" t="s">
        <v>156</v>
      </c>
      <c r="D114" s="20"/>
      <c r="E114" s="20"/>
      <c r="F114" s="20"/>
      <c r="G114" s="20"/>
      <c r="H114" s="20"/>
      <c r="J114" s="20"/>
      <c r="K114" s="20"/>
      <c r="L114" s="18"/>
    </row>
    <row r="115" spans="2:65" s="1" customFormat="1" ht="16.5" customHeight="1">
      <c r="B115" s="32"/>
      <c r="C115" s="33"/>
      <c r="D115" s="33"/>
      <c r="E115" s="300" t="s">
        <v>157</v>
      </c>
      <c r="F115" s="299"/>
      <c r="G115" s="299"/>
      <c r="H115" s="299"/>
      <c r="I115" s="115"/>
      <c r="J115" s="33"/>
      <c r="K115" s="33"/>
      <c r="L115" s="36"/>
    </row>
    <row r="116" spans="2:65" s="1" customFormat="1" ht="12" customHeight="1">
      <c r="B116" s="32"/>
      <c r="C116" s="27" t="s">
        <v>158</v>
      </c>
      <c r="D116" s="33"/>
      <c r="E116" s="33"/>
      <c r="F116" s="33"/>
      <c r="G116" s="33"/>
      <c r="H116" s="33"/>
      <c r="I116" s="115"/>
      <c r="J116" s="33"/>
      <c r="K116" s="33"/>
      <c r="L116" s="36"/>
    </row>
    <row r="117" spans="2:65" s="1" customFormat="1" ht="16.5" customHeight="1">
      <c r="B117" s="32"/>
      <c r="C117" s="33"/>
      <c r="D117" s="33"/>
      <c r="E117" s="281" t="str">
        <f>E11</f>
        <v>2019-05.1.2 - Rybník č. 2 Tesnenie hrádze</v>
      </c>
      <c r="F117" s="299"/>
      <c r="G117" s="299"/>
      <c r="H117" s="299"/>
      <c r="I117" s="115"/>
      <c r="J117" s="33"/>
      <c r="K117" s="33"/>
      <c r="L117" s="36"/>
    </row>
    <row r="118" spans="2:65" s="1" customFormat="1" ht="6.95" customHeight="1">
      <c r="B118" s="32"/>
      <c r="C118" s="33"/>
      <c r="D118" s="33"/>
      <c r="E118" s="33"/>
      <c r="F118" s="33"/>
      <c r="G118" s="33"/>
      <c r="H118" s="33"/>
      <c r="I118" s="115"/>
      <c r="J118" s="33"/>
      <c r="K118" s="33"/>
      <c r="L118" s="36"/>
    </row>
    <row r="119" spans="2:65" s="1" customFormat="1" ht="12" customHeight="1">
      <c r="B119" s="32"/>
      <c r="C119" s="27" t="s">
        <v>18</v>
      </c>
      <c r="D119" s="33"/>
      <c r="E119" s="33"/>
      <c r="F119" s="25" t="str">
        <f>F14</f>
        <v>Prejta</v>
      </c>
      <c r="G119" s="33"/>
      <c r="H119" s="33"/>
      <c r="I119" s="116" t="s">
        <v>20</v>
      </c>
      <c r="J119" s="59" t="str">
        <f>IF(J14="","",J14)</f>
        <v>11. 6. 2019</v>
      </c>
      <c r="K119" s="33"/>
      <c r="L119" s="36"/>
    </row>
    <row r="120" spans="2:65" s="1" customFormat="1" ht="6.95" customHeight="1">
      <c r="B120" s="32"/>
      <c r="C120" s="33"/>
      <c r="D120" s="33"/>
      <c r="E120" s="33"/>
      <c r="F120" s="33"/>
      <c r="G120" s="33"/>
      <c r="H120" s="33"/>
      <c r="I120" s="115"/>
      <c r="J120" s="33"/>
      <c r="K120" s="33"/>
      <c r="L120" s="36"/>
    </row>
    <row r="121" spans="2:65" s="1" customFormat="1" ht="27.95" customHeight="1">
      <c r="B121" s="32"/>
      <c r="C121" s="27" t="s">
        <v>22</v>
      </c>
      <c r="D121" s="33"/>
      <c r="E121" s="33"/>
      <c r="F121" s="25" t="str">
        <f>E17</f>
        <v>SRZ, MsO Dubnica nad Váhom</v>
      </c>
      <c r="G121" s="33"/>
      <c r="H121" s="33"/>
      <c r="I121" s="116" t="s">
        <v>28</v>
      </c>
      <c r="J121" s="30" t="str">
        <f>E23</f>
        <v>Hydroconsulting s.r.o.</v>
      </c>
      <c r="K121" s="33"/>
      <c r="L121" s="36"/>
    </row>
    <row r="122" spans="2:65" s="1" customFormat="1" ht="27.95" customHeight="1">
      <c r="B122" s="32"/>
      <c r="C122" s="27" t="s">
        <v>26</v>
      </c>
      <c r="D122" s="33"/>
      <c r="E122" s="33"/>
      <c r="F122" s="25" t="str">
        <f>IF(E20="","",E20)</f>
        <v>Vyplň údaj</v>
      </c>
      <c r="G122" s="33"/>
      <c r="H122" s="33"/>
      <c r="I122" s="116" t="s">
        <v>33</v>
      </c>
      <c r="J122" s="30" t="str">
        <f>E26</f>
        <v>Hydroconsulting s.r.o.</v>
      </c>
      <c r="K122" s="33"/>
      <c r="L122" s="36"/>
    </row>
    <row r="123" spans="2:65" s="1" customFormat="1" ht="10.35" customHeight="1">
      <c r="B123" s="32"/>
      <c r="C123" s="33"/>
      <c r="D123" s="33"/>
      <c r="E123" s="33"/>
      <c r="F123" s="33"/>
      <c r="G123" s="33"/>
      <c r="H123" s="33"/>
      <c r="I123" s="115"/>
      <c r="J123" s="33"/>
      <c r="K123" s="33"/>
      <c r="L123" s="36"/>
    </row>
    <row r="124" spans="2:65" s="10" customFormat="1" ht="29.25" customHeight="1">
      <c r="B124" s="171"/>
      <c r="C124" s="172" t="s">
        <v>170</v>
      </c>
      <c r="D124" s="173" t="s">
        <v>60</v>
      </c>
      <c r="E124" s="173" t="s">
        <v>56</v>
      </c>
      <c r="F124" s="173" t="s">
        <v>57</v>
      </c>
      <c r="G124" s="173" t="s">
        <v>171</v>
      </c>
      <c r="H124" s="173" t="s">
        <v>172</v>
      </c>
      <c r="I124" s="174" t="s">
        <v>173</v>
      </c>
      <c r="J124" s="175" t="s">
        <v>162</v>
      </c>
      <c r="K124" s="176" t="s">
        <v>174</v>
      </c>
      <c r="L124" s="177"/>
      <c r="M124" s="68" t="s">
        <v>1</v>
      </c>
      <c r="N124" s="69" t="s">
        <v>39</v>
      </c>
      <c r="O124" s="69" t="s">
        <v>175</v>
      </c>
      <c r="P124" s="69" t="s">
        <v>176</v>
      </c>
      <c r="Q124" s="69" t="s">
        <v>177</v>
      </c>
      <c r="R124" s="69" t="s">
        <v>178</v>
      </c>
      <c r="S124" s="69" t="s">
        <v>179</v>
      </c>
      <c r="T124" s="70" t="s">
        <v>180</v>
      </c>
    </row>
    <row r="125" spans="2:65" s="1" customFormat="1" ht="22.9" customHeight="1">
      <c r="B125" s="32"/>
      <c r="C125" s="75" t="s">
        <v>163</v>
      </c>
      <c r="D125" s="33"/>
      <c r="E125" s="33"/>
      <c r="F125" s="33"/>
      <c r="G125" s="33"/>
      <c r="H125" s="33"/>
      <c r="I125" s="115"/>
      <c r="J125" s="178">
        <f>BK125</f>
        <v>0</v>
      </c>
      <c r="K125" s="33"/>
      <c r="L125" s="36"/>
      <c r="M125" s="71"/>
      <c r="N125" s="72"/>
      <c r="O125" s="72"/>
      <c r="P125" s="179">
        <f>P126+P146</f>
        <v>0</v>
      </c>
      <c r="Q125" s="72"/>
      <c r="R125" s="179">
        <f>R126+R146</f>
        <v>5.1937495</v>
      </c>
      <c r="S125" s="72"/>
      <c r="T125" s="180">
        <f>T126+T146</f>
        <v>0</v>
      </c>
      <c r="AT125" s="15" t="s">
        <v>74</v>
      </c>
      <c r="AU125" s="15" t="s">
        <v>164</v>
      </c>
      <c r="BK125" s="181">
        <f>BK126+BK146</f>
        <v>0</v>
      </c>
    </row>
    <row r="126" spans="2:65" s="11" customFormat="1" ht="25.9" customHeight="1">
      <c r="B126" s="182"/>
      <c r="C126" s="183"/>
      <c r="D126" s="184" t="s">
        <v>74</v>
      </c>
      <c r="E126" s="185" t="s">
        <v>181</v>
      </c>
      <c r="F126" s="185" t="s">
        <v>182</v>
      </c>
      <c r="G126" s="183"/>
      <c r="H126" s="183"/>
      <c r="I126" s="186"/>
      <c r="J126" s="170">
        <f>BK126</f>
        <v>0</v>
      </c>
      <c r="K126" s="183"/>
      <c r="L126" s="187"/>
      <c r="M126" s="188"/>
      <c r="N126" s="189"/>
      <c r="O126" s="189"/>
      <c r="P126" s="190">
        <f>P127+P136+P143</f>
        <v>0</v>
      </c>
      <c r="Q126" s="189"/>
      <c r="R126" s="190">
        <f>R127+R136+R143</f>
        <v>5.1937495</v>
      </c>
      <c r="S126" s="189"/>
      <c r="T126" s="191">
        <f>T127+T136+T143</f>
        <v>0</v>
      </c>
      <c r="AR126" s="192" t="s">
        <v>82</v>
      </c>
      <c r="AT126" s="193" t="s">
        <v>74</v>
      </c>
      <c r="AU126" s="193" t="s">
        <v>75</v>
      </c>
      <c r="AY126" s="192" t="s">
        <v>183</v>
      </c>
      <c r="BK126" s="194">
        <f>BK127+BK136+BK143</f>
        <v>0</v>
      </c>
    </row>
    <row r="127" spans="2:65" s="11" customFormat="1" ht="22.9" customHeight="1">
      <c r="B127" s="182"/>
      <c r="C127" s="183"/>
      <c r="D127" s="184" t="s">
        <v>74</v>
      </c>
      <c r="E127" s="195" t="s">
        <v>82</v>
      </c>
      <c r="F127" s="195" t="s">
        <v>184</v>
      </c>
      <c r="G127" s="183"/>
      <c r="H127" s="183"/>
      <c r="I127" s="186"/>
      <c r="J127" s="196">
        <f>BK127</f>
        <v>0</v>
      </c>
      <c r="K127" s="183"/>
      <c r="L127" s="187"/>
      <c r="M127" s="188"/>
      <c r="N127" s="189"/>
      <c r="O127" s="189"/>
      <c r="P127" s="190">
        <f>SUM(P128:P135)</f>
        <v>0</v>
      </c>
      <c r="Q127" s="189"/>
      <c r="R127" s="190">
        <f>SUM(R128:R135)</f>
        <v>5.0284195</v>
      </c>
      <c r="S127" s="189"/>
      <c r="T127" s="191">
        <f>SUM(T128:T135)</f>
        <v>0</v>
      </c>
      <c r="AR127" s="192" t="s">
        <v>82</v>
      </c>
      <c r="AT127" s="193" t="s">
        <v>74</v>
      </c>
      <c r="AU127" s="193" t="s">
        <v>82</v>
      </c>
      <c r="AY127" s="192" t="s">
        <v>183</v>
      </c>
      <c r="BK127" s="194">
        <f>SUM(BK128:BK135)</f>
        <v>0</v>
      </c>
    </row>
    <row r="128" spans="2:65" s="1" customFormat="1" ht="24" customHeight="1">
      <c r="B128" s="32"/>
      <c r="C128" s="233" t="s">
        <v>82</v>
      </c>
      <c r="D128" s="233" t="s">
        <v>206</v>
      </c>
      <c r="E128" s="234" t="s">
        <v>268</v>
      </c>
      <c r="F128" s="235" t="s">
        <v>269</v>
      </c>
      <c r="G128" s="236" t="s">
        <v>270</v>
      </c>
      <c r="H128" s="237">
        <v>57.75</v>
      </c>
      <c r="I128" s="238"/>
      <c r="J128" s="237">
        <f>ROUND(I128*H128,3)</f>
        <v>0</v>
      </c>
      <c r="K128" s="235" t="s">
        <v>189</v>
      </c>
      <c r="L128" s="239"/>
      <c r="M128" s="240" t="s">
        <v>1</v>
      </c>
      <c r="N128" s="241" t="s">
        <v>41</v>
      </c>
      <c r="O128" s="64"/>
      <c r="P128" s="205">
        <f>O128*H128</f>
        <v>0</v>
      </c>
      <c r="Q128" s="205">
        <v>3.3E-4</v>
      </c>
      <c r="R128" s="205">
        <f>Q128*H128</f>
        <v>1.9057500000000002E-2</v>
      </c>
      <c r="S128" s="205">
        <v>0</v>
      </c>
      <c r="T128" s="206">
        <f>S128*H128</f>
        <v>0</v>
      </c>
      <c r="AR128" s="207" t="s">
        <v>210</v>
      </c>
      <c r="AT128" s="207" t="s">
        <v>206</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271</v>
      </c>
    </row>
    <row r="129" spans="2:65" s="12" customFormat="1">
      <c r="B129" s="210"/>
      <c r="C129" s="211"/>
      <c r="D129" s="212" t="s">
        <v>192</v>
      </c>
      <c r="E129" s="213" t="s">
        <v>1</v>
      </c>
      <c r="F129" s="214" t="s">
        <v>272</v>
      </c>
      <c r="G129" s="211"/>
      <c r="H129" s="215">
        <v>57.75</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 customFormat="1" ht="24" customHeight="1">
      <c r="B130" s="32"/>
      <c r="C130" s="233" t="s">
        <v>88</v>
      </c>
      <c r="D130" s="233" t="s">
        <v>206</v>
      </c>
      <c r="E130" s="234" t="s">
        <v>273</v>
      </c>
      <c r="F130" s="235" t="s">
        <v>274</v>
      </c>
      <c r="G130" s="236" t="s">
        <v>275</v>
      </c>
      <c r="H130" s="237">
        <v>275</v>
      </c>
      <c r="I130" s="238"/>
      <c r="J130" s="237">
        <f>ROUND(I130*H130,3)</f>
        <v>0</v>
      </c>
      <c r="K130" s="235" t="s">
        <v>189</v>
      </c>
      <c r="L130" s="239"/>
      <c r="M130" s="240" t="s">
        <v>1</v>
      </c>
      <c r="N130" s="241" t="s">
        <v>41</v>
      </c>
      <c r="O130" s="64"/>
      <c r="P130" s="205">
        <f>O130*H130</f>
        <v>0</v>
      </c>
      <c r="Q130" s="205">
        <v>2.0000000000000001E-4</v>
      </c>
      <c r="R130" s="205">
        <f>Q130*H130</f>
        <v>5.5E-2</v>
      </c>
      <c r="S130" s="205">
        <v>0</v>
      </c>
      <c r="T130" s="206">
        <f>S130*H130</f>
        <v>0</v>
      </c>
      <c r="AR130" s="207" t="s">
        <v>210</v>
      </c>
      <c r="AT130" s="207" t="s">
        <v>206</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276</v>
      </c>
    </row>
    <row r="131" spans="2:65" s="12" customFormat="1">
      <c r="B131" s="210"/>
      <c r="C131" s="211"/>
      <c r="D131" s="212" t="s">
        <v>192</v>
      </c>
      <c r="E131" s="213" t="s">
        <v>1</v>
      </c>
      <c r="F131" s="214" t="s">
        <v>277</v>
      </c>
      <c r="G131" s="211"/>
      <c r="H131" s="215">
        <v>275</v>
      </c>
      <c r="I131" s="216"/>
      <c r="J131" s="211"/>
      <c r="K131" s="211"/>
      <c r="L131" s="217"/>
      <c r="M131" s="218"/>
      <c r="N131" s="219"/>
      <c r="O131" s="219"/>
      <c r="P131" s="219"/>
      <c r="Q131" s="219"/>
      <c r="R131" s="219"/>
      <c r="S131" s="219"/>
      <c r="T131" s="220"/>
      <c r="AT131" s="221" t="s">
        <v>192</v>
      </c>
      <c r="AU131" s="221" t="s">
        <v>88</v>
      </c>
      <c r="AV131" s="12" t="s">
        <v>88</v>
      </c>
      <c r="AW131" s="12" t="s">
        <v>31</v>
      </c>
      <c r="AX131" s="12" t="s">
        <v>82</v>
      </c>
      <c r="AY131" s="221" t="s">
        <v>183</v>
      </c>
    </row>
    <row r="132" spans="2:65" s="1" customFormat="1" ht="36" customHeight="1">
      <c r="B132" s="32"/>
      <c r="C132" s="233" t="s">
        <v>198</v>
      </c>
      <c r="D132" s="233" t="s">
        <v>206</v>
      </c>
      <c r="E132" s="234" t="s">
        <v>278</v>
      </c>
      <c r="F132" s="235" t="s">
        <v>279</v>
      </c>
      <c r="G132" s="236" t="s">
        <v>240</v>
      </c>
      <c r="H132" s="237">
        <v>3644.6550000000002</v>
      </c>
      <c r="I132" s="238"/>
      <c r="J132" s="237">
        <f>ROUND(I132*H132,3)</f>
        <v>0</v>
      </c>
      <c r="K132" s="235" t="s">
        <v>189</v>
      </c>
      <c r="L132" s="239"/>
      <c r="M132" s="240" t="s">
        <v>1</v>
      </c>
      <c r="N132" s="241" t="s">
        <v>41</v>
      </c>
      <c r="O132" s="64"/>
      <c r="P132" s="205">
        <f>O132*H132</f>
        <v>0</v>
      </c>
      <c r="Q132" s="205">
        <v>4.0000000000000002E-4</v>
      </c>
      <c r="R132" s="205">
        <f>Q132*H132</f>
        <v>1.4578620000000002</v>
      </c>
      <c r="S132" s="205">
        <v>0</v>
      </c>
      <c r="T132" s="206">
        <f>S132*H132</f>
        <v>0</v>
      </c>
      <c r="AR132" s="207" t="s">
        <v>210</v>
      </c>
      <c r="AT132" s="207" t="s">
        <v>206</v>
      </c>
      <c r="AU132" s="207" t="s">
        <v>88</v>
      </c>
      <c r="AY132" s="15" t="s">
        <v>183</v>
      </c>
      <c r="BE132" s="208">
        <f>IF(N132="základná",J132,0)</f>
        <v>0</v>
      </c>
      <c r="BF132" s="208">
        <f>IF(N132="znížená",J132,0)</f>
        <v>0</v>
      </c>
      <c r="BG132" s="208">
        <f>IF(N132="zákl. prenesená",J132,0)</f>
        <v>0</v>
      </c>
      <c r="BH132" s="208">
        <f>IF(N132="zníž. prenesená",J132,0)</f>
        <v>0</v>
      </c>
      <c r="BI132" s="208">
        <f>IF(N132="nulová",J132,0)</f>
        <v>0</v>
      </c>
      <c r="BJ132" s="15" t="s">
        <v>88</v>
      </c>
      <c r="BK132" s="209">
        <f>ROUND(I132*H132,3)</f>
        <v>0</v>
      </c>
      <c r="BL132" s="15" t="s">
        <v>190</v>
      </c>
      <c r="BM132" s="207" t="s">
        <v>280</v>
      </c>
    </row>
    <row r="133" spans="2:65" s="12" customFormat="1">
      <c r="B133" s="210"/>
      <c r="C133" s="211"/>
      <c r="D133" s="212" t="s">
        <v>192</v>
      </c>
      <c r="E133" s="213" t="s">
        <v>1</v>
      </c>
      <c r="F133" s="214" t="s">
        <v>281</v>
      </c>
      <c r="G133" s="211"/>
      <c r="H133" s="215">
        <v>3644.6550000000002</v>
      </c>
      <c r="I133" s="216"/>
      <c r="J133" s="211"/>
      <c r="K133" s="211"/>
      <c r="L133" s="217"/>
      <c r="M133" s="218"/>
      <c r="N133" s="219"/>
      <c r="O133" s="219"/>
      <c r="P133" s="219"/>
      <c r="Q133" s="219"/>
      <c r="R133" s="219"/>
      <c r="S133" s="219"/>
      <c r="T133" s="220"/>
      <c r="AT133" s="221" t="s">
        <v>192</v>
      </c>
      <c r="AU133" s="221" t="s">
        <v>88</v>
      </c>
      <c r="AV133" s="12" t="s">
        <v>88</v>
      </c>
      <c r="AW133" s="12" t="s">
        <v>31</v>
      </c>
      <c r="AX133" s="12" t="s">
        <v>82</v>
      </c>
      <c r="AY133" s="221" t="s">
        <v>183</v>
      </c>
    </row>
    <row r="134" spans="2:65" s="1" customFormat="1" ht="36" customHeight="1">
      <c r="B134" s="32"/>
      <c r="C134" s="233" t="s">
        <v>190</v>
      </c>
      <c r="D134" s="233" t="s">
        <v>206</v>
      </c>
      <c r="E134" s="234" t="s">
        <v>282</v>
      </c>
      <c r="F134" s="235" t="s">
        <v>283</v>
      </c>
      <c r="G134" s="236" t="s">
        <v>240</v>
      </c>
      <c r="H134" s="237">
        <v>1748.25</v>
      </c>
      <c r="I134" s="238"/>
      <c r="J134" s="237">
        <f>ROUND(I134*H134,3)</f>
        <v>0</v>
      </c>
      <c r="K134" s="235" t="s">
        <v>1</v>
      </c>
      <c r="L134" s="239"/>
      <c r="M134" s="240" t="s">
        <v>1</v>
      </c>
      <c r="N134" s="241" t="s">
        <v>41</v>
      </c>
      <c r="O134" s="64"/>
      <c r="P134" s="205">
        <f>O134*H134</f>
        <v>0</v>
      </c>
      <c r="Q134" s="205">
        <v>2E-3</v>
      </c>
      <c r="R134" s="205">
        <f>Q134*H134</f>
        <v>3.4965000000000002</v>
      </c>
      <c r="S134" s="205">
        <v>0</v>
      </c>
      <c r="T134" s="206">
        <f>S134*H134</f>
        <v>0</v>
      </c>
      <c r="AR134" s="207" t="s">
        <v>210</v>
      </c>
      <c r="AT134" s="207" t="s">
        <v>206</v>
      </c>
      <c r="AU134" s="207" t="s">
        <v>88</v>
      </c>
      <c r="AY134" s="15" t="s">
        <v>183</v>
      </c>
      <c r="BE134" s="208">
        <f>IF(N134="základná",J134,0)</f>
        <v>0</v>
      </c>
      <c r="BF134" s="208">
        <f>IF(N134="znížená",J134,0)</f>
        <v>0</v>
      </c>
      <c r="BG134" s="208">
        <f>IF(N134="zákl. prenesená",J134,0)</f>
        <v>0</v>
      </c>
      <c r="BH134" s="208">
        <f>IF(N134="zníž. prenesená",J134,0)</f>
        <v>0</v>
      </c>
      <c r="BI134" s="208">
        <f>IF(N134="nulová",J134,0)</f>
        <v>0</v>
      </c>
      <c r="BJ134" s="15" t="s">
        <v>88</v>
      </c>
      <c r="BK134" s="209">
        <f>ROUND(I134*H134,3)</f>
        <v>0</v>
      </c>
      <c r="BL134" s="15" t="s">
        <v>190</v>
      </c>
      <c r="BM134" s="207" t="s">
        <v>284</v>
      </c>
    </row>
    <row r="135" spans="2:65" s="12" customFormat="1">
      <c r="B135" s="210"/>
      <c r="C135" s="211"/>
      <c r="D135" s="212" t="s">
        <v>192</v>
      </c>
      <c r="E135" s="213" t="s">
        <v>1</v>
      </c>
      <c r="F135" s="214" t="s">
        <v>285</v>
      </c>
      <c r="G135" s="211"/>
      <c r="H135" s="215">
        <v>1748.25</v>
      </c>
      <c r="I135" s="216"/>
      <c r="J135" s="211"/>
      <c r="K135" s="211"/>
      <c r="L135" s="217"/>
      <c r="M135" s="218"/>
      <c r="N135" s="219"/>
      <c r="O135" s="219"/>
      <c r="P135" s="219"/>
      <c r="Q135" s="219"/>
      <c r="R135" s="219"/>
      <c r="S135" s="219"/>
      <c r="T135" s="220"/>
      <c r="AT135" s="221" t="s">
        <v>192</v>
      </c>
      <c r="AU135" s="221" t="s">
        <v>88</v>
      </c>
      <c r="AV135" s="12" t="s">
        <v>88</v>
      </c>
      <c r="AW135" s="12" t="s">
        <v>31</v>
      </c>
      <c r="AX135" s="12" t="s">
        <v>82</v>
      </c>
      <c r="AY135" s="221" t="s">
        <v>183</v>
      </c>
    </row>
    <row r="136" spans="2:65" s="11" customFormat="1" ht="22.9" customHeight="1">
      <c r="B136" s="182"/>
      <c r="C136" s="183"/>
      <c r="D136" s="184" t="s">
        <v>74</v>
      </c>
      <c r="E136" s="195" t="s">
        <v>219</v>
      </c>
      <c r="F136" s="195" t="s">
        <v>286</v>
      </c>
      <c r="G136" s="183"/>
      <c r="H136" s="183"/>
      <c r="I136" s="186"/>
      <c r="J136" s="196">
        <f>BK136</f>
        <v>0</v>
      </c>
      <c r="K136" s="183"/>
      <c r="L136" s="187"/>
      <c r="M136" s="188"/>
      <c r="N136" s="189"/>
      <c r="O136" s="189"/>
      <c r="P136" s="190">
        <f>SUM(P137:P142)</f>
        <v>0</v>
      </c>
      <c r="Q136" s="189"/>
      <c r="R136" s="190">
        <f>SUM(R137:R142)</f>
        <v>0.16533000000000003</v>
      </c>
      <c r="S136" s="189"/>
      <c r="T136" s="191">
        <f>SUM(T137:T142)</f>
        <v>0</v>
      </c>
      <c r="AR136" s="192" t="s">
        <v>82</v>
      </c>
      <c r="AT136" s="193" t="s">
        <v>74</v>
      </c>
      <c r="AU136" s="193" t="s">
        <v>82</v>
      </c>
      <c r="AY136" s="192" t="s">
        <v>183</v>
      </c>
      <c r="BK136" s="194">
        <f>SUM(BK137:BK142)</f>
        <v>0</v>
      </c>
    </row>
    <row r="137" spans="2:65" s="1" customFormat="1" ht="24" customHeight="1">
      <c r="B137" s="32"/>
      <c r="C137" s="197" t="s">
        <v>214</v>
      </c>
      <c r="D137" s="197" t="s">
        <v>185</v>
      </c>
      <c r="E137" s="198" t="s">
        <v>287</v>
      </c>
      <c r="F137" s="199" t="s">
        <v>288</v>
      </c>
      <c r="G137" s="200" t="s">
        <v>240</v>
      </c>
      <c r="H137" s="201">
        <v>22</v>
      </c>
      <c r="I137" s="202"/>
      <c r="J137" s="201">
        <f>ROUND(I137*H137,3)</f>
        <v>0</v>
      </c>
      <c r="K137" s="199" t="s">
        <v>189</v>
      </c>
      <c r="L137" s="36"/>
      <c r="M137" s="203" t="s">
        <v>1</v>
      </c>
      <c r="N137" s="204" t="s">
        <v>41</v>
      </c>
      <c r="O137" s="64"/>
      <c r="P137" s="205">
        <f>O137*H137</f>
        <v>0</v>
      </c>
      <c r="Q137" s="205">
        <v>2.3000000000000001E-4</v>
      </c>
      <c r="R137" s="205">
        <f>Q137*H137</f>
        <v>5.0600000000000003E-3</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289</v>
      </c>
    </row>
    <row r="138" spans="2:65" s="12" customFormat="1">
      <c r="B138" s="210"/>
      <c r="C138" s="211"/>
      <c r="D138" s="212" t="s">
        <v>192</v>
      </c>
      <c r="E138" s="213" t="s">
        <v>1</v>
      </c>
      <c r="F138" s="214" t="s">
        <v>290</v>
      </c>
      <c r="G138" s="211"/>
      <c r="H138" s="215">
        <v>22</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 customFormat="1" ht="24" customHeight="1">
      <c r="B139" s="32"/>
      <c r="C139" s="233" t="s">
        <v>219</v>
      </c>
      <c r="D139" s="233" t="s">
        <v>206</v>
      </c>
      <c r="E139" s="234" t="s">
        <v>291</v>
      </c>
      <c r="F139" s="235" t="s">
        <v>292</v>
      </c>
      <c r="G139" s="236" t="s">
        <v>275</v>
      </c>
      <c r="H139" s="237">
        <v>7</v>
      </c>
      <c r="I139" s="238"/>
      <c r="J139" s="237">
        <f>ROUND(I139*H139,3)</f>
        <v>0</v>
      </c>
      <c r="K139" s="235" t="s">
        <v>189</v>
      </c>
      <c r="L139" s="239"/>
      <c r="M139" s="240" t="s">
        <v>1</v>
      </c>
      <c r="N139" s="241" t="s">
        <v>41</v>
      </c>
      <c r="O139" s="64"/>
      <c r="P139" s="205">
        <f>O139*H139</f>
        <v>0</v>
      </c>
      <c r="Q139" s="205">
        <v>3.1E-4</v>
      </c>
      <c r="R139" s="205">
        <f>Q139*H139</f>
        <v>2.1700000000000001E-3</v>
      </c>
      <c r="S139" s="205">
        <v>0</v>
      </c>
      <c r="T139" s="206">
        <f>S139*H139</f>
        <v>0</v>
      </c>
      <c r="AR139" s="207" t="s">
        <v>210</v>
      </c>
      <c r="AT139" s="207" t="s">
        <v>206</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293</v>
      </c>
    </row>
    <row r="140" spans="2:65" s="12" customFormat="1">
      <c r="B140" s="210"/>
      <c r="C140" s="211"/>
      <c r="D140" s="212" t="s">
        <v>192</v>
      </c>
      <c r="E140" s="213" t="s">
        <v>1</v>
      </c>
      <c r="F140" s="214" t="s">
        <v>225</v>
      </c>
      <c r="G140" s="211"/>
      <c r="H140" s="215">
        <v>7</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36" customHeight="1">
      <c r="B141" s="32"/>
      <c r="C141" s="197" t="s">
        <v>225</v>
      </c>
      <c r="D141" s="197" t="s">
        <v>185</v>
      </c>
      <c r="E141" s="198" t="s">
        <v>294</v>
      </c>
      <c r="F141" s="199" t="s">
        <v>295</v>
      </c>
      <c r="G141" s="200" t="s">
        <v>240</v>
      </c>
      <c r="H141" s="201">
        <v>9.3000000000000007</v>
      </c>
      <c r="I141" s="202"/>
      <c r="J141" s="201">
        <f>ROUND(I141*H141,3)</f>
        <v>0</v>
      </c>
      <c r="K141" s="199" t="s">
        <v>189</v>
      </c>
      <c r="L141" s="36"/>
      <c r="M141" s="203" t="s">
        <v>1</v>
      </c>
      <c r="N141" s="204" t="s">
        <v>41</v>
      </c>
      <c r="O141" s="64"/>
      <c r="P141" s="205">
        <f>O141*H141</f>
        <v>0</v>
      </c>
      <c r="Q141" s="205">
        <v>1.7000000000000001E-2</v>
      </c>
      <c r="R141" s="205">
        <f>Q141*H141</f>
        <v>0.15810000000000002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296</v>
      </c>
    </row>
    <row r="142" spans="2:65" s="12" customFormat="1">
      <c r="B142" s="210"/>
      <c r="C142" s="211"/>
      <c r="D142" s="212" t="s">
        <v>192</v>
      </c>
      <c r="E142" s="213" t="s">
        <v>1</v>
      </c>
      <c r="F142" s="214" t="s">
        <v>297</v>
      </c>
      <c r="G142" s="211"/>
      <c r="H142" s="215">
        <v>9.3000000000000007</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237</v>
      </c>
      <c r="F143" s="195" t="s">
        <v>298</v>
      </c>
      <c r="G143" s="183"/>
      <c r="H143" s="183"/>
      <c r="I143" s="186"/>
      <c r="J143" s="196">
        <f>BK143</f>
        <v>0</v>
      </c>
      <c r="K143" s="183"/>
      <c r="L143" s="187"/>
      <c r="M143" s="188"/>
      <c r="N143" s="189"/>
      <c r="O143" s="189"/>
      <c r="P143" s="190">
        <f>SUM(P144:P145)</f>
        <v>0</v>
      </c>
      <c r="Q143" s="189"/>
      <c r="R143" s="190">
        <f>SUM(R144:R145)</f>
        <v>0</v>
      </c>
      <c r="S143" s="189"/>
      <c r="T143" s="191">
        <f>SUM(T144:T145)</f>
        <v>0</v>
      </c>
      <c r="AR143" s="192" t="s">
        <v>82</v>
      </c>
      <c r="AT143" s="193" t="s">
        <v>74</v>
      </c>
      <c r="AU143" s="193" t="s">
        <v>82</v>
      </c>
      <c r="AY143" s="192" t="s">
        <v>183</v>
      </c>
      <c r="BK143" s="194">
        <f>SUM(BK144:BK145)</f>
        <v>0</v>
      </c>
    </row>
    <row r="144" spans="2:65" s="1" customFormat="1" ht="24" customHeight="1">
      <c r="B144" s="32"/>
      <c r="C144" s="197" t="s">
        <v>210</v>
      </c>
      <c r="D144" s="197" t="s">
        <v>185</v>
      </c>
      <c r="E144" s="198" t="s">
        <v>299</v>
      </c>
      <c r="F144" s="199" t="s">
        <v>300</v>
      </c>
      <c r="G144" s="200" t="s">
        <v>240</v>
      </c>
      <c r="H144" s="201">
        <v>31</v>
      </c>
      <c r="I144" s="202"/>
      <c r="J144" s="201">
        <f>ROUND(I144*H144,3)</f>
        <v>0</v>
      </c>
      <c r="K144" s="199" t="s">
        <v>189</v>
      </c>
      <c r="L144" s="36"/>
      <c r="M144" s="203" t="s">
        <v>1</v>
      </c>
      <c r="N144" s="204" t="s">
        <v>41</v>
      </c>
      <c r="O144" s="64"/>
      <c r="P144" s="205">
        <f>O144*H144</f>
        <v>0</v>
      </c>
      <c r="Q144" s="205">
        <v>0</v>
      </c>
      <c r="R144" s="205">
        <f>Q144*H144</f>
        <v>0</v>
      </c>
      <c r="S144" s="205">
        <v>0</v>
      </c>
      <c r="T144" s="206">
        <f>S144*H144</f>
        <v>0</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301</v>
      </c>
    </row>
    <row r="145" spans="2:63" s="12" customFormat="1">
      <c r="B145" s="210"/>
      <c r="C145" s="211"/>
      <c r="D145" s="212" t="s">
        <v>192</v>
      </c>
      <c r="E145" s="213" t="s">
        <v>1</v>
      </c>
      <c r="F145" s="214" t="s">
        <v>302</v>
      </c>
      <c r="G145" s="211"/>
      <c r="H145" s="215">
        <v>31</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3" s="1" customFormat="1" ht="49.9" customHeight="1">
      <c r="B146" s="32"/>
      <c r="C146" s="33"/>
      <c r="D146" s="33"/>
      <c r="E146" s="185" t="s">
        <v>262</v>
      </c>
      <c r="F146" s="185" t="s">
        <v>263</v>
      </c>
      <c r="G146" s="33"/>
      <c r="H146" s="33"/>
      <c r="I146" s="115"/>
      <c r="J146" s="170">
        <f>BK146</f>
        <v>0</v>
      </c>
      <c r="K146" s="33"/>
      <c r="L146" s="36"/>
      <c r="M146" s="242"/>
      <c r="N146" s="64"/>
      <c r="O146" s="64"/>
      <c r="P146" s="64"/>
      <c r="Q146" s="64"/>
      <c r="R146" s="64"/>
      <c r="S146" s="64"/>
      <c r="T146" s="65"/>
      <c r="AT146" s="15" t="s">
        <v>74</v>
      </c>
      <c r="AU146" s="15" t="s">
        <v>75</v>
      </c>
      <c r="AY146" s="15" t="s">
        <v>264</v>
      </c>
      <c r="BK146" s="209">
        <f>SUM(BK147:BK149)</f>
        <v>0</v>
      </c>
    </row>
    <row r="147" spans="2:63" s="1" customFormat="1" ht="16.350000000000001" customHeight="1">
      <c r="B147" s="32"/>
      <c r="C147" s="243" t="s">
        <v>1</v>
      </c>
      <c r="D147" s="243" t="s">
        <v>185</v>
      </c>
      <c r="E147" s="244" t="s">
        <v>1</v>
      </c>
      <c r="F147" s="245" t="s">
        <v>1</v>
      </c>
      <c r="G147" s="246" t="s">
        <v>1</v>
      </c>
      <c r="H147" s="247"/>
      <c r="I147" s="247"/>
      <c r="J147" s="248">
        <f>BK147</f>
        <v>0</v>
      </c>
      <c r="K147" s="249"/>
      <c r="L147" s="36"/>
      <c r="M147" s="250" t="s">
        <v>1</v>
      </c>
      <c r="N147" s="251" t="s">
        <v>41</v>
      </c>
      <c r="O147" s="64"/>
      <c r="P147" s="64"/>
      <c r="Q147" s="64"/>
      <c r="R147" s="64"/>
      <c r="S147" s="64"/>
      <c r="T147" s="65"/>
      <c r="AT147" s="15" t="s">
        <v>264</v>
      </c>
      <c r="AU147" s="15" t="s">
        <v>82</v>
      </c>
      <c r="AY147" s="15" t="s">
        <v>264</v>
      </c>
      <c r="BE147" s="208">
        <f>IF(N147="základná",J147,0)</f>
        <v>0</v>
      </c>
      <c r="BF147" s="208">
        <f>IF(N147="znížená",J147,0)</f>
        <v>0</v>
      </c>
      <c r="BG147" s="208">
        <f>IF(N147="zákl. prenesená",J147,0)</f>
        <v>0</v>
      </c>
      <c r="BH147" s="208">
        <f>IF(N147="zníž. prenesená",J147,0)</f>
        <v>0</v>
      </c>
      <c r="BI147" s="208">
        <f>IF(N147="nulová",J147,0)</f>
        <v>0</v>
      </c>
      <c r="BJ147" s="15" t="s">
        <v>88</v>
      </c>
      <c r="BK147" s="209">
        <f>I147*H147</f>
        <v>0</v>
      </c>
    </row>
    <row r="148" spans="2:63" s="1" customFormat="1" ht="16.350000000000001" customHeight="1">
      <c r="B148" s="32"/>
      <c r="C148" s="243" t="s">
        <v>1</v>
      </c>
      <c r="D148" s="243" t="s">
        <v>185</v>
      </c>
      <c r="E148" s="244" t="s">
        <v>1</v>
      </c>
      <c r="F148" s="245" t="s">
        <v>1</v>
      </c>
      <c r="G148" s="246" t="s">
        <v>1</v>
      </c>
      <c r="H148" s="247"/>
      <c r="I148" s="247"/>
      <c r="J148" s="248">
        <f>BK148</f>
        <v>0</v>
      </c>
      <c r="K148" s="249"/>
      <c r="L148" s="36"/>
      <c r="M148" s="250" t="s">
        <v>1</v>
      </c>
      <c r="N148" s="251" t="s">
        <v>41</v>
      </c>
      <c r="O148" s="64"/>
      <c r="P148" s="64"/>
      <c r="Q148" s="64"/>
      <c r="R148" s="64"/>
      <c r="S148" s="64"/>
      <c r="T148" s="65"/>
      <c r="AT148" s="15" t="s">
        <v>264</v>
      </c>
      <c r="AU148" s="15" t="s">
        <v>82</v>
      </c>
      <c r="AY148" s="15" t="s">
        <v>264</v>
      </c>
      <c r="BE148" s="208">
        <f>IF(N148="základná",J148,0)</f>
        <v>0</v>
      </c>
      <c r="BF148" s="208">
        <f>IF(N148="znížená",J148,0)</f>
        <v>0</v>
      </c>
      <c r="BG148" s="208">
        <f>IF(N148="zákl. prenesená",J148,0)</f>
        <v>0</v>
      </c>
      <c r="BH148" s="208">
        <f>IF(N148="zníž. prenesená",J148,0)</f>
        <v>0</v>
      </c>
      <c r="BI148" s="208">
        <f>IF(N148="nulová",J148,0)</f>
        <v>0</v>
      </c>
      <c r="BJ148" s="15" t="s">
        <v>88</v>
      </c>
      <c r="BK148" s="209">
        <f>I148*H148</f>
        <v>0</v>
      </c>
    </row>
    <row r="149" spans="2:63" s="1" customFormat="1" ht="16.350000000000001" customHeight="1">
      <c r="B149" s="32"/>
      <c r="C149" s="243" t="s">
        <v>1</v>
      </c>
      <c r="D149" s="243" t="s">
        <v>185</v>
      </c>
      <c r="E149" s="244" t="s">
        <v>1</v>
      </c>
      <c r="F149" s="245" t="s">
        <v>1</v>
      </c>
      <c r="G149" s="246" t="s">
        <v>1</v>
      </c>
      <c r="H149" s="247"/>
      <c r="I149" s="247"/>
      <c r="J149" s="248">
        <f>BK149</f>
        <v>0</v>
      </c>
      <c r="K149" s="249"/>
      <c r="L149" s="36"/>
      <c r="M149" s="250" t="s">
        <v>1</v>
      </c>
      <c r="N149" s="251" t="s">
        <v>41</v>
      </c>
      <c r="O149" s="252"/>
      <c r="P149" s="252"/>
      <c r="Q149" s="252"/>
      <c r="R149" s="252"/>
      <c r="S149" s="252"/>
      <c r="T149" s="253"/>
      <c r="AT149" s="15" t="s">
        <v>264</v>
      </c>
      <c r="AU149" s="15" t="s">
        <v>82</v>
      </c>
      <c r="AY149" s="15" t="s">
        <v>264</v>
      </c>
      <c r="BE149" s="208">
        <f>IF(N149="základná",J149,0)</f>
        <v>0</v>
      </c>
      <c r="BF149" s="208">
        <f>IF(N149="znížená",J149,0)</f>
        <v>0</v>
      </c>
      <c r="BG149" s="208">
        <f>IF(N149="zákl. prenesená",J149,0)</f>
        <v>0</v>
      </c>
      <c r="BH149" s="208">
        <f>IF(N149="zníž. prenesená",J149,0)</f>
        <v>0</v>
      </c>
      <c r="BI149" s="208">
        <f>IF(N149="nulová",J149,0)</f>
        <v>0</v>
      </c>
      <c r="BJ149" s="15" t="s">
        <v>88</v>
      </c>
      <c r="BK149" s="209">
        <f>I149*H149</f>
        <v>0</v>
      </c>
    </row>
    <row r="150" spans="2:63" s="1" customFormat="1" ht="6.95" customHeight="1">
      <c r="B150" s="47"/>
      <c r="C150" s="48"/>
      <c r="D150" s="48"/>
      <c r="E150" s="48"/>
      <c r="F150" s="48"/>
      <c r="G150" s="48"/>
      <c r="H150" s="48"/>
      <c r="I150" s="146"/>
      <c r="J150" s="48"/>
      <c r="K150" s="48"/>
      <c r="L150" s="36"/>
    </row>
  </sheetData>
  <sheetProtection algorithmName="SHA-512" hashValue="rrEBjnjA2gHwTSWeHf0S+b5r+6GxrxoMIJIu4VEv7w7uwacjC8o1xro9Xr6By5MtW57c6NG3NNR72ZQBVGMo0A==" saltValue="ZZTntdnIpHY7493xgHbDlV8ubHYheNd5DjktrIa8Bc7MpDVAymMmKUAmnmGHVw9AZdxgT/TMm+njW2ZVTXtpvA==" spinCount="100000" sheet="1" objects="1" scenarios="1" formatColumns="0" formatRows="0" autoFilter="0"/>
  <autoFilter ref="C124:K149"/>
  <mergeCells count="12">
    <mergeCell ref="E117:H117"/>
    <mergeCell ref="L2:V2"/>
    <mergeCell ref="E85:H85"/>
    <mergeCell ref="E87:H87"/>
    <mergeCell ref="E89:H89"/>
    <mergeCell ref="E113:H113"/>
    <mergeCell ref="E115:H115"/>
    <mergeCell ref="E7:H7"/>
    <mergeCell ref="E9:H9"/>
    <mergeCell ref="E11:H11"/>
    <mergeCell ref="E20:H20"/>
    <mergeCell ref="E29:H29"/>
  </mergeCells>
  <dataValidations count="2">
    <dataValidation type="list" allowBlank="1" showInputMessage="1" showErrorMessage="1" error="Povolené sú hodnoty K, M." sqref="D147:D150">
      <formula1>"K, M"</formula1>
    </dataValidation>
    <dataValidation type="list" allowBlank="1" showInputMessage="1" showErrorMessage="1" error="Povolené sú hodnoty základná, znížená, nulová." sqref="N147:N15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9"/>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95</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303</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ROUND(J128,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ROUND((ROUND((SUM(BE128:BE174)),  2) + SUM(BE176:BE178)), 2)</f>
        <v>0</v>
      </c>
      <c r="I35" s="127">
        <v>0.2</v>
      </c>
      <c r="J35" s="126">
        <f>ROUND((ROUND(((SUM(BE128:BE174))*I35),  2) + (SUM(BE176:BE178)*I35)), 2)</f>
        <v>0</v>
      </c>
      <c r="L35" s="36"/>
    </row>
    <row r="36" spans="2:12" s="1" customFormat="1" ht="14.45" customHeight="1">
      <c r="B36" s="36"/>
      <c r="E36" s="114" t="s">
        <v>41</v>
      </c>
      <c r="F36" s="126">
        <f>ROUND((ROUND((SUM(BF128:BF174)),  2) + SUM(BF176:BF178)), 2)</f>
        <v>0</v>
      </c>
      <c r="I36" s="127">
        <v>0.2</v>
      </c>
      <c r="J36" s="126">
        <f>ROUND((ROUND(((SUM(BF128:BF174))*I36),  2) + (SUM(BF176:BF178)*I36)), 2)</f>
        <v>0</v>
      </c>
      <c r="L36" s="36"/>
    </row>
    <row r="37" spans="2:12" s="1" customFormat="1" ht="14.45" hidden="1" customHeight="1">
      <c r="B37" s="36"/>
      <c r="E37" s="114" t="s">
        <v>42</v>
      </c>
      <c r="F37" s="126">
        <f>ROUND((ROUND((SUM(BG128:BG174)),  2) + SUM(BG176:BG178)), 2)</f>
        <v>0</v>
      </c>
      <c r="I37" s="127">
        <v>0.2</v>
      </c>
      <c r="J37" s="126">
        <f>0</f>
        <v>0</v>
      </c>
      <c r="L37" s="36"/>
    </row>
    <row r="38" spans="2:12" s="1" customFormat="1" ht="14.45" hidden="1" customHeight="1">
      <c r="B38" s="36"/>
      <c r="E38" s="114" t="s">
        <v>43</v>
      </c>
      <c r="F38" s="126">
        <f>ROUND((ROUND((SUM(BH128:BH174)),  2) + SUM(BH176:BH178)), 2)</f>
        <v>0</v>
      </c>
      <c r="I38" s="127">
        <v>0.2</v>
      </c>
      <c r="J38" s="126">
        <f>0</f>
        <v>0</v>
      </c>
      <c r="L38" s="36"/>
    </row>
    <row r="39" spans="2:12" s="1" customFormat="1" ht="14.45" hidden="1" customHeight="1">
      <c r="B39" s="36"/>
      <c r="E39" s="114" t="s">
        <v>44</v>
      </c>
      <c r="F39" s="126">
        <f>ROUND((ROUND((SUM(BI128:BI174)),  2) + SUM(BI176:BI178)),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 xml:space="preserve">2019-05.1.3 - Rybník č. 1 Oprava odvádzacieho potrubia </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J128</f>
        <v>0</v>
      </c>
      <c r="K98" s="33"/>
      <c r="L98" s="36"/>
      <c r="AU98" s="15" t="s">
        <v>164</v>
      </c>
    </row>
    <row r="99" spans="2:47" s="8" customFormat="1" ht="24.95" customHeight="1">
      <c r="B99" s="155"/>
      <c r="C99" s="156"/>
      <c r="D99" s="157" t="s">
        <v>165</v>
      </c>
      <c r="E99" s="158"/>
      <c r="F99" s="158"/>
      <c r="G99" s="158"/>
      <c r="H99" s="158"/>
      <c r="I99" s="159"/>
      <c r="J99" s="160">
        <f>J129</f>
        <v>0</v>
      </c>
      <c r="K99" s="156"/>
      <c r="L99" s="161"/>
    </row>
    <row r="100" spans="2:47" s="9" customFormat="1" ht="19.899999999999999" customHeight="1">
      <c r="B100" s="162"/>
      <c r="C100" s="97"/>
      <c r="D100" s="163" t="s">
        <v>166</v>
      </c>
      <c r="E100" s="164"/>
      <c r="F100" s="164"/>
      <c r="G100" s="164"/>
      <c r="H100" s="164"/>
      <c r="I100" s="165"/>
      <c r="J100" s="166">
        <f>J130</f>
        <v>0</v>
      </c>
      <c r="K100" s="97"/>
      <c r="L100" s="167"/>
    </row>
    <row r="101" spans="2:47" s="9" customFormat="1" ht="19.899999999999999" customHeight="1">
      <c r="B101" s="162"/>
      <c r="C101" s="97"/>
      <c r="D101" s="163" t="s">
        <v>304</v>
      </c>
      <c r="E101" s="164"/>
      <c r="F101" s="164"/>
      <c r="G101" s="164"/>
      <c r="H101" s="164"/>
      <c r="I101" s="165"/>
      <c r="J101" s="166">
        <f>J139</f>
        <v>0</v>
      </c>
      <c r="K101" s="97"/>
      <c r="L101" s="167"/>
    </row>
    <row r="102" spans="2:47" s="9" customFormat="1" ht="19.899999999999999" customHeight="1">
      <c r="B102" s="162"/>
      <c r="C102" s="97"/>
      <c r="D102" s="163" t="s">
        <v>305</v>
      </c>
      <c r="E102" s="164"/>
      <c r="F102" s="164"/>
      <c r="G102" s="164"/>
      <c r="H102" s="164"/>
      <c r="I102" s="165"/>
      <c r="J102" s="166">
        <f>J146</f>
        <v>0</v>
      </c>
      <c r="K102" s="97"/>
      <c r="L102" s="167"/>
    </row>
    <row r="103" spans="2:47" s="9" customFormat="1" ht="19.899999999999999" customHeight="1">
      <c r="B103" s="162"/>
      <c r="C103" s="97"/>
      <c r="D103" s="163" t="s">
        <v>306</v>
      </c>
      <c r="E103" s="164"/>
      <c r="F103" s="164"/>
      <c r="G103" s="164"/>
      <c r="H103" s="164"/>
      <c r="I103" s="165"/>
      <c r="J103" s="166">
        <f>J165</f>
        <v>0</v>
      </c>
      <c r="K103" s="97"/>
      <c r="L103" s="167"/>
    </row>
    <row r="104" spans="2:47" s="9" customFormat="1" ht="19.899999999999999" customHeight="1">
      <c r="B104" s="162"/>
      <c r="C104" s="97"/>
      <c r="D104" s="163" t="s">
        <v>267</v>
      </c>
      <c r="E104" s="164"/>
      <c r="F104" s="164"/>
      <c r="G104" s="164"/>
      <c r="H104" s="164"/>
      <c r="I104" s="165"/>
      <c r="J104" s="166">
        <f>J168</f>
        <v>0</v>
      </c>
      <c r="K104" s="97"/>
      <c r="L104" s="167"/>
    </row>
    <row r="105" spans="2:47" s="9" customFormat="1" ht="19.899999999999999" customHeight="1">
      <c r="B105" s="162"/>
      <c r="C105" s="97"/>
      <c r="D105" s="163" t="s">
        <v>307</v>
      </c>
      <c r="E105" s="164"/>
      <c r="F105" s="164"/>
      <c r="G105" s="164"/>
      <c r="H105" s="164"/>
      <c r="I105" s="165"/>
      <c r="J105" s="166">
        <f>J173</f>
        <v>0</v>
      </c>
      <c r="K105" s="97"/>
      <c r="L105" s="167"/>
    </row>
    <row r="106" spans="2:47" s="8" customFormat="1" ht="21.75" customHeight="1">
      <c r="B106" s="155"/>
      <c r="C106" s="156"/>
      <c r="D106" s="168" t="s">
        <v>168</v>
      </c>
      <c r="E106" s="156"/>
      <c r="F106" s="156"/>
      <c r="G106" s="156"/>
      <c r="H106" s="156"/>
      <c r="I106" s="169"/>
      <c r="J106" s="170">
        <f>J175</f>
        <v>0</v>
      </c>
      <c r="K106" s="156"/>
      <c r="L106" s="161"/>
    </row>
    <row r="107" spans="2:47" s="1" customFormat="1" ht="21.75" customHeight="1">
      <c r="B107" s="32"/>
      <c r="C107" s="33"/>
      <c r="D107" s="33"/>
      <c r="E107" s="33"/>
      <c r="F107" s="33"/>
      <c r="G107" s="33"/>
      <c r="H107" s="33"/>
      <c r="I107" s="115"/>
      <c r="J107" s="33"/>
      <c r="K107" s="33"/>
      <c r="L107" s="36"/>
    </row>
    <row r="108" spans="2:47" s="1" customFormat="1" ht="6.95" customHeight="1">
      <c r="B108" s="47"/>
      <c r="C108" s="48"/>
      <c r="D108" s="48"/>
      <c r="E108" s="48"/>
      <c r="F108" s="48"/>
      <c r="G108" s="48"/>
      <c r="H108" s="48"/>
      <c r="I108" s="146"/>
      <c r="J108" s="48"/>
      <c r="K108" s="48"/>
      <c r="L108" s="36"/>
    </row>
    <row r="112" spans="2:47" s="1" customFormat="1" ht="6.95" customHeight="1">
      <c r="B112" s="49"/>
      <c r="C112" s="50"/>
      <c r="D112" s="50"/>
      <c r="E112" s="50"/>
      <c r="F112" s="50"/>
      <c r="G112" s="50"/>
      <c r="H112" s="50"/>
      <c r="I112" s="149"/>
      <c r="J112" s="50"/>
      <c r="K112" s="50"/>
      <c r="L112" s="36"/>
    </row>
    <row r="113" spans="2:63" s="1" customFormat="1" ht="24.95" customHeight="1">
      <c r="B113" s="32"/>
      <c r="C113" s="21" t="s">
        <v>169</v>
      </c>
      <c r="D113" s="33"/>
      <c r="E113" s="33"/>
      <c r="F113" s="33"/>
      <c r="G113" s="33"/>
      <c r="H113" s="33"/>
      <c r="I113" s="115"/>
      <c r="J113" s="33"/>
      <c r="K113" s="33"/>
      <c r="L113" s="36"/>
    </row>
    <row r="114" spans="2:63" s="1" customFormat="1" ht="6.95" customHeight="1">
      <c r="B114" s="32"/>
      <c r="C114" s="33"/>
      <c r="D114" s="33"/>
      <c r="E114" s="33"/>
      <c r="F114" s="33"/>
      <c r="G114" s="33"/>
      <c r="H114" s="33"/>
      <c r="I114" s="115"/>
      <c r="J114" s="33"/>
      <c r="K114" s="33"/>
      <c r="L114" s="36"/>
    </row>
    <row r="115" spans="2:63" s="1" customFormat="1" ht="12" customHeight="1">
      <c r="B115" s="32"/>
      <c r="C115" s="27" t="s">
        <v>14</v>
      </c>
      <c r="D115" s="33"/>
      <c r="E115" s="33"/>
      <c r="F115" s="33"/>
      <c r="G115" s="33"/>
      <c r="H115" s="33"/>
      <c r="I115" s="115"/>
      <c r="J115" s="33"/>
      <c r="K115" s="33"/>
      <c r="L115" s="36"/>
    </row>
    <row r="116" spans="2:63" s="1" customFormat="1" ht="16.5" customHeight="1">
      <c r="B116" s="32"/>
      <c r="C116" s="33"/>
      <c r="D116" s="33"/>
      <c r="E116" s="300" t="str">
        <f>E7</f>
        <v>Rybníky Prejta - Oprava tesnania hrádze</v>
      </c>
      <c r="F116" s="301"/>
      <c r="G116" s="301"/>
      <c r="H116" s="301"/>
      <c r="I116" s="115"/>
      <c r="J116" s="33"/>
      <c r="K116" s="33"/>
      <c r="L116" s="36"/>
    </row>
    <row r="117" spans="2:63" ht="12" customHeight="1">
      <c r="B117" s="19"/>
      <c r="C117" s="27" t="s">
        <v>156</v>
      </c>
      <c r="D117" s="20"/>
      <c r="E117" s="20"/>
      <c r="F117" s="20"/>
      <c r="G117" s="20"/>
      <c r="H117" s="20"/>
      <c r="J117" s="20"/>
      <c r="K117" s="20"/>
      <c r="L117" s="18"/>
    </row>
    <row r="118" spans="2:63" s="1" customFormat="1" ht="16.5" customHeight="1">
      <c r="B118" s="32"/>
      <c r="C118" s="33"/>
      <c r="D118" s="33"/>
      <c r="E118" s="300" t="s">
        <v>157</v>
      </c>
      <c r="F118" s="299"/>
      <c r="G118" s="299"/>
      <c r="H118" s="299"/>
      <c r="I118" s="115"/>
      <c r="J118" s="33"/>
      <c r="K118" s="33"/>
      <c r="L118" s="36"/>
    </row>
    <row r="119" spans="2:63" s="1" customFormat="1" ht="12" customHeight="1">
      <c r="B119" s="32"/>
      <c r="C119" s="27" t="s">
        <v>158</v>
      </c>
      <c r="D119" s="33"/>
      <c r="E119" s="33"/>
      <c r="F119" s="33"/>
      <c r="G119" s="33"/>
      <c r="H119" s="33"/>
      <c r="I119" s="115"/>
      <c r="J119" s="33"/>
      <c r="K119" s="33"/>
      <c r="L119" s="36"/>
    </row>
    <row r="120" spans="2:63" s="1" customFormat="1" ht="16.5" customHeight="1">
      <c r="B120" s="32"/>
      <c r="C120" s="33"/>
      <c r="D120" s="33"/>
      <c r="E120" s="281" t="str">
        <f>E11</f>
        <v xml:space="preserve">2019-05.1.3 - Rybník č. 1 Oprava odvádzacieho potrubia </v>
      </c>
      <c r="F120" s="299"/>
      <c r="G120" s="299"/>
      <c r="H120" s="299"/>
      <c r="I120" s="115"/>
      <c r="J120" s="33"/>
      <c r="K120" s="33"/>
      <c r="L120" s="36"/>
    </row>
    <row r="121" spans="2:63" s="1" customFormat="1" ht="6.95" customHeight="1">
      <c r="B121" s="32"/>
      <c r="C121" s="33"/>
      <c r="D121" s="33"/>
      <c r="E121" s="33"/>
      <c r="F121" s="33"/>
      <c r="G121" s="33"/>
      <c r="H121" s="33"/>
      <c r="I121" s="115"/>
      <c r="J121" s="33"/>
      <c r="K121" s="33"/>
      <c r="L121" s="36"/>
    </row>
    <row r="122" spans="2:63" s="1" customFormat="1" ht="12" customHeight="1">
      <c r="B122" s="32"/>
      <c r="C122" s="27" t="s">
        <v>18</v>
      </c>
      <c r="D122" s="33"/>
      <c r="E122" s="33"/>
      <c r="F122" s="25" t="str">
        <f>F14</f>
        <v>Prejta</v>
      </c>
      <c r="G122" s="33"/>
      <c r="H122" s="33"/>
      <c r="I122" s="116" t="s">
        <v>20</v>
      </c>
      <c r="J122" s="59" t="str">
        <f>IF(J14="","",J14)</f>
        <v>11. 6. 2019</v>
      </c>
      <c r="K122" s="33"/>
      <c r="L122" s="36"/>
    </row>
    <row r="123" spans="2:63" s="1" customFormat="1" ht="6.95" customHeight="1">
      <c r="B123" s="32"/>
      <c r="C123" s="33"/>
      <c r="D123" s="33"/>
      <c r="E123" s="33"/>
      <c r="F123" s="33"/>
      <c r="G123" s="33"/>
      <c r="H123" s="33"/>
      <c r="I123" s="115"/>
      <c r="J123" s="33"/>
      <c r="K123" s="33"/>
      <c r="L123" s="36"/>
    </row>
    <row r="124" spans="2:63" s="1" customFormat="1" ht="27.95" customHeight="1">
      <c r="B124" s="32"/>
      <c r="C124" s="27" t="s">
        <v>22</v>
      </c>
      <c r="D124" s="33"/>
      <c r="E124" s="33"/>
      <c r="F124" s="25" t="str">
        <f>E17</f>
        <v>SRZ, MsO Dubnica nad Váhom</v>
      </c>
      <c r="G124" s="33"/>
      <c r="H124" s="33"/>
      <c r="I124" s="116" t="s">
        <v>28</v>
      </c>
      <c r="J124" s="30" t="str">
        <f>E23</f>
        <v>Hydroconsulting s.r.o.</v>
      </c>
      <c r="K124" s="33"/>
      <c r="L124" s="36"/>
    </row>
    <row r="125" spans="2:63" s="1" customFormat="1" ht="27.95" customHeight="1">
      <c r="B125" s="32"/>
      <c r="C125" s="27" t="s">
        <v>26</v>
      </c>
      <c r="D125" s="33"/>
      <c r="E125" s="33"/>
      <c r="F125" s="25" t="str">
        <f>IF(E20="","",E20)</f>
        <v>Vyplň údaj</v>
      </c>
      <c r="G125" s="33"/>
      <c r="H125" s="33"/>
      <c r="I125" s="116" t="s">
        <v>33</v>
      </c>
      <c r="J125" s="30" t="str">
        <f>E26</f>
        <v>Hydroconsulting s.r.o.</v>
      </c>
      <c r="K125" s="33"/>
      <c r="L125" s="36"/>
    </row>
    <row r="126" spans="2:63" s="1" customFormat="1" ht="10.35" customHeight="1">
      <c r="B126" s="32"/>
      <c r="C126" s="33"/>
      <c r="D126" s="33"/>
      <c r="E126" s="33"/>
      <c r="F126" s="33"/>
      <c r="G126" s="33"/>
      <c r="H126" s="33"/>
      <c r="I126" s="115"/>
      <c r="J126" s="33"/>
      <c r="K126" s="33"/>
      <c r="L126" s="36"/>
    </row>
    <row r="127" spans="2:63" s="10" customFormat="1" ht="29.25" customHeight="1">
      <c r="B127" s="171"/>
      <c r="C127" s="172" t="s">
        <v>170</v>
      </c>
      <c r="D127" s="173" t="s">
        <v>60</v>
      </c>
      <c r="E127" s="173" t="s">
        <v>56</v>
      </c>
      <c r="F127" s="173" t="s">
        <v>57</v>
      </c>
      <c r="G127" s="173" t="s">
        <v>171</v>
      </c>
      <c r="H127" s="173" t="s">
        <v>172</v>
      </c>
      <c r="I127" s="174" t="s">
        <v>173</v>
      </c>
      <c r="J127" s="175" t="s">
        <v>162</v>
      </c>
      <c r="K127" s="176" t="s">
        <v>174</v>
      </c>
      <c r="L127" s="177"/>
      <c r="M127" s="68" t="s">
        <v>1</v>
      </c>
      <c r="N127" s="69" t="s">
        <v>39</v>
      </c>
      <c r="O127" s="69" t="s">
        <v>175</v>
      </c>
      <c r="P127" s="69" t="s">
        <v>176</v>
      </c>
      <c r="Q127" s="69" t="s">
        <v>177</v>
      </c>
      <c r="R127" s="69" t="s">
        <v>178</v>
      </c>
      <c r="S127" s="69" t="s">
        <v>179</v>
      </c>
      <c r="T127" s="70" t="s">
        <v>180</v>
      </c>
    </row>
    <row r="128" spans="2:63" s="1" customFormat="1" ht="22.9" customHeight="1">
      <c r="B128" s="32"/>
      <c r="C128" s="75" t="s">
        <v>163</v>
      </c>
      <c r="D128" s="33"/>
      <c r="E128" s="33"/>
      <c r="F128" s="33"/>
      <c r="G128" s="33"/>
      <c r="H128" s="33"/>
      <c r="I128" s="115"/>
      <c r="J128" s="178">
        <f>BK128</f>
        <v>0</v>
      </c>
      <c r="K128" s="33"/>
      <c r="L128" s="36"/>
      <c r="M128" s="71"/>
      <c r="N128" s="72"/>
      <c r="O128" s="72"/>
      <c r="P128" s="179">
        <f>P129+P175</f>
        <v>0</v>
      </c>
      <c r="Q128" s="72"/>
      <c r="R128" s="179">
        <f>R129+R175</f>
        <v>43.135885699999996</v>
      </c>
      <c r="S128" s="72"/>
      <c r="T128" s="180">
        <f>T129+T175</f>
        <v>8.7661000000000016</v>
      </c>
      <c r="AT128" s="15" t="s">
        <v>74</v>
      </c>
      <c r="AU128" s="15" t="s">
        <v>164</v>
      </c>
      <c r="BK128" s="181">
        <f>BK129+BK175</f>
        <v>0</v>
      </c>
    </row>
    <row r="129" spans="2:65" s="11" customFormat="1" ht="25.9" customHeight="1">
      <c r="B129" s="182"/>
      <c r="C129" s="183"/>
      <c r="D129" s="184" t="s">
        <v>74</v>
      </c>
      <c r="E129" s="185" t="s">
        <v>181</v>
      </c>
      <c r="F129" s="185" t="s">
        <v>182</v>
      </c>
      <c r="G129" s="183"/>
      <c r="H129" s="183"/>
      <c r="I129" s="186"/>
      <c r="J129" s="170">
        <f>BK129</f>
        <v>0</v>
      </c>
      <c r="K129" s="183"/>
      <c r="L129" s="187"/>
      <c r="M129" s="188"/>
      <c r="N129" s="189"/>
      <c r="O129" s="189"/>
      <c r="P129" s="190">
        <f>P130+P139+P146+P165+P168+P173</f>
        <v>0</v>
      </c>
      <c r="Q129" s="189"/>
      <c r="R129" s="190">
        <f>R130+R139+R146+R165+R168+R173</f>
        <v>43.135885699999996</v>
      </c>
      <c r="S129" s="189"/>
      <c r="T129" s="191">
        <f>T130+T139+T146+T165+T168+T173</f>
        <v>8.7661000000000016</v>
      </c>
      <c r="AR129" s="192" t="s">
        <v>82</v>
      </c>
      <c r="AT129" s="193" t="s">
        <v>74</v>
      </c>
      <c r="AU129" s="193" t="s">
        <v>75</v>
      </c>
      <c r="AY129" s="192" t="s">
        <v>183</v>
      </c>
      <c r="BK129" s="194">
        <f>BK130+BK139+BK146+BK165+BK168+BK173</f>
        <v>0</v>
      </c>
    </row>
    <row r="130" spans="2:65" s="11" customFormat="1" ht="22.9" customHeight="1">
      <c r="B130" s="182"/>
      <c r="C130" s="183"/>
      <c r="D130" s="184" t="s">
        <v>74</v>
      </c>
      <c r="E130" s="195" t="s">
        <v>82</v>
      </c>
      <c r="F130" s="195" t="s">
        <v>184</v>
      </c>
      <c r="G130" s="183"/>
      <c r="H130" s="183"/>
      <c r="I130" s="186"/>
      <c r="J130" s="196">
        <f>BK130</f>
        <v>0</v>
      </c>
      <c r="K130" s="183"/>
      <c r="L130" s="187"/>
      <c r="M130" s="188"/>
      <c r="N130" s="189"/>
      <c r="O130" s="189"/>
      <c r="P130" s="190">
        <f>SUM(P131:P138)</f>
        <v>0</v>
      </c>
      <c r="Q130" s="189"/>
      <c r="R130" s="190">
        <f>SUM(R131:R138)</f>
        <v>0.22349999999999998</v>
      </c>
      <c r="S130" s="189"/>
      <c r="T130" s="191">
        <f>SUM(T131:T138)</f>
        <v>0</v>
      </c>
      <c r="AR130" s="192" t="s">
        <v>82</v>
      </c>
      <c r="AT130" s="193" t="s">
        <v>74</v>
      </c>
      <c r="AU130" s="193" t="s">
        <v>82</v>
      </c>
      <c r="AY130" s="192" t="s">
        <v>183</v>
      </c>
      <c r="BK130" s="194">
        <f>SUM(BK131:BK138)</f>
        <v>0</v>
      </c>
    </row>
    <row r="131" spans="2:65" s="1" customFormat="1" ht="24" customHeight="1">
      <c r="B131" s="32"/>
      <c r="C131" s="197" t="s">
        <v>82</v>
      </c>
      <c r="D131" s="197" t="s">
        <v>185</v>
      </c>
      <c r="E131" s="198" t="s">
        <v>308</v>
      </c>
      <c r="F131" s="199" t="s">
        <v>309</v>
      </c>
      <c r="G131" s="200" t="s">
        <v>310</v>
      </c>
      <c r="H131" s="201">
        <v>120</v>
      </c>
      <c r="I131" s="202"/>
      <c r="J131" s="201">
        <f>ROUND(I131*H131,3)</f>
        <v>0</v>
      </c>
      <c r="K131" s="199" t="s">
        <v>189</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311</v>
      </c>
    </row>
    <row r="132" spans="2:65" s="12" customFormat="1">
      <c r="B132" s="210"/>
      <c r="C132" s="211"/>
      <c r="D132" s="212" t="s">
        <v>192</v>
      </c>
      <c r="E132" s="213" t="s">
        <v>1</v>
      </c>
      <c r="F132" s="214" t="s">
        <v>312</v>
      </c>
      <c r="G132" s="211"/>
      <c r="H132" s="215">
        <v>120</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24" customHeight="1">
      <c r="B133" s="32"/>
      <c r="C133" s="233" t="s">
        <v>88</v>
      </c>
      <c r="D133" s="233" t="s">
        <v>206</v>
      </c>
      <c r="E133" s="234" t="s">
        <v>313</v>
      </c>
      <c r="F133" s="235" t="s">
        <v>314</v>
      </c>
      <c r="G133" s="236" t="s">
        <v>275</v>
      </c>
      <c r="H133" s="237">
        <v>5</v>
      </c>
      <c r="I133" s="238"/>
      <c r="J133" s="237">
        <f>ROUND(I133*H133,3)</f>
        <v>0</v>
      </c>
      <c r="K133" s="235" t="s">
        <v>1</v>
      </c>
      <c r="L133" s="239"/>
      <c r="M133" s="240" t="s">
        <v>1</v>
      </c>
      <c r="N133" s="241" t="s">
        <v>41</v>
      </c>
      <c r="O133" s="64"/>
      <c r="P133" s="205">
        <f>O133*H133</f>
        <v>0</v>
      </c>
      <c r="Q133" s="205">
        <v>4.4699999999999997E-2</v>
      </c>
      <c r="R133" s="205">
        <f>Q133*H133</f>
        <v>0.22349999999999998</v>
      </c>
      <c r="S133" s="205">
        <v>0</v>
      </c>
      <c r="T133" s="206">
        <f>S133*H133</f>
        <v>0</v>
      </c>
      <c r="AR133" s="207" t="s">
        <v>210</v>
      </c>
      <c r="AT133" s="207" t="s">
        <v>206</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315</v>
      </c>
    </row>
    <row r="134" spans="2:65" s="12" customFormat="1">
      <c r="B134" s="210"/>
      <c r="C134" s="211"/>
      <c r="D134" s="212" t="s">
        <v>192</v>
      </c>
      <c r="E134" s="213" t="s">
        <v>1</v>
      </c>
      <c r="F134" s="214" t="s">
        <v>316</v>
      </c>
      <c r="G134" s="211"/>
      <c r="H134" s="215">
        <v>5</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 customFormat="1" ht="36" customHeight="1">
      <c r="B135" s="32"/>
      <c r="C135" s="197" t="s">
        <v>198</v>
      </c>
      <c r="D135" s="197" t="s">
        <v>185</v>
      </c>
      <c r="E135" s="198" t="s">
        <v>317</v>
      </c>
      <c r="F135" s="199" t="s">
        <v>318</v>
      </c>
      <c r="G135" s="200" t="s">
        <v>188</v>
      </c>
      <c r="H135" s="201">
        <v>192.6</v>
      </c>
      <c r="I135" s="202"/>
      <c r="J135" s="201">
        <f>ROUND(I135*H135,3)</f>
        <v>0</v>
      </c>
      <c r="K135" s="199" t="s">
        <v>189</v>
      </c>
      <c r="L135" s="36"/>
      <c r="M135" s="203" t="s">
        <v>1</v>
      </c>
      <c r="N135" s="204" t="s">
        <v>41</v>
      </c>
      <c r="O135" s="64"/>
      <c r="P135" s="205">
        <f>O135*H135</f>
        <v>0</v>
      </c>
      <c r="Q135" s="205">
        <v>0</v>
      </c>
      <c r="R135" s="205">
        <f>Q135*H135</f>
        <v>0</v>
      </c>
      <c r="S135" s="205">
        <v>0</v>
      </c>
      <c r="T135" s="206">
        <f>S135*H135</f>
        <v>0</v>
      </c>
      <c r="AR135" s="207" t="s">
        <v>190</v>
      </c>
      <c r="AT135" s="207" t="s">
        <v>185</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319</v>
      </c>
    </row>
    <row r="136" spans="2:65" s="12" customFormat="1">
      <c r="B136" s="210"/>
      <c r="C136" s="211"/>
      <c r="D136" s="212" t="s">
        <v>192</v>
      </c>
      <c r="E136" s="213" t="s">
        <v>1</v>
      </c>
      <c r="F136" s="214" t="s">
        <v>320</v>
      </c>
      <c r="G136" s="211"/>
      <c r="H136" s="215">
        <v>192.6</v>
      </c>
      <c r="I136" s="216"/>
      <c r="J136" s="211"/>
      <c r="K136" s="211"/>
      <c r="L136" s="217"/>
      <c r="M136" s="218"/>
      <c r="N136" s="219"/>
      <c r="O136" s="219"/>
      <c r="P136" s="219"/>
      <c r="Q136" s="219"/>
      <c r="R136" s="219"/>
      <c r="S136" s="219"/>
      <c r="T136" s="220"/>
      <c r="AT136" s="221" t="s">
        <v>192</v>
      </c>
      <c r="AU136" s="221" t="s">
        <v>88</v>
      </c>
      <c r="AV136" s="12" t="s">
        <v>88</v>
      </c>
      <c r="AW136" s="12" t="s">
        <v>31</v>
      </c>
      <c r="AX136" s="12" t="s">
        <v>82</v>
      </c>
      <c r="AY136" s="221" t="s">
        <v>183</v>
      </c>
    </row>
    <row r="137" spans="2:65" s="1" customFormat="1" ht="48" customHeight="1">
      <c r="B137" s="32"/>
      <c r="C137" s="197" t="s">
        <v>190</v>
      </c>
      <c r="D137" s="197" t="s">
        <v>185</v>
      </c>
      <c r="E137" s="198" t="s">
        <v>321</v>
      </c>
      <c r="F137" s="199" t="s">
        <v>322</v>
      </c>
      <c r="G137" s="200" t="s">
        <v>188</v>
      </c>
      <c r="H137" s="201">
        <v>171</v>
      </c>
      <c r="I137" s="202"/>
      <c r="J137" s="201">
        <f>ROUND(I137*H137,3)</f>
        <v>0</v>
      </c>
      <c r="K137" s="199" t="s">
        <v>189</v>
      </c>
      <c r="L137" s="36"/>
      <c r="M137" s="203" t="s">
        <v>1</v>
      </c>
      <c r="N137" s="204" t="s">
        <v>41</v>
      </c>
      <c r="O137" s="64"/>
      <c r="P137" s="205">
        <f>O137*H137</f>
        <v>0</v>
      </c>
      <c r="Q137" s="205">
        <v>0</v>
      </c>
      <c r="R137" s="205">
        <f>Q137*H137</f>
        <v>0</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323</v>
      </c>
    </row>
    <row r="138" spans="2:65" s="12" customFormat="1">
      <c r="B138" s="210"/>
      <c r="C138" s="211"/>
      <c r="D138" s="212" t="s">
        <v>192</v>
      </c>
      <c r="E138" s="213" t="s">
        <v>1</v>
      </c>
      <c r="F138" s="214" t="s">
        <v>324</v>
      </c>
      <c r="G138" s="211"/>
      <c r="H138" s="215">
        <v>171</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1" customFormat="1" ht="22.9" customHeight="1">
      <c r="B139" s="182"/>
      <c r="C139" s="183"/>
      <c r="D139" s="184" t="s">
        <v>74</v>
      </c>
      <c r="E139" s="195" t="s">
        <v>88</v>
      </c>
      <c r="F139" s="195" t="s">
        <v>325</v>
      </c>
      <c r="G139" s="183"/>
      <c r="H139" s="183"/>
      <c r="I139" s="186"/>
      <c r="J139" s="196">
        <f>BK139</f>
        <v>0</v>
      </c>
      <c r="K139" s="183"/>
      <c r="L139" s="187"/>
      <c r="M139" s="188"/>
      <c r="N139" s="189"/>
      <c r="O139" s="189"/>
      <c r="P139" s="190">
        <f>SUM(P140:P145)</f>
        <v>0</v>
      </c>
      <c r="Q139" s="189"/>
      <c r="R139" s="190">
        <f>SUM(R140:R145)</f>
        <v>12.007545499999999</v>
      </c>
      <c r="S139" s="189"/>
      <c r="T139" s="191">
        <f>SUM(T140:T145)</f>
        <v>0</v>
      </c>
      <c r="AR139" s="192" t="s">
        <v>82</v>
      </c>
      <c r="AT139" s="193" t="s">
        <v>74</v>
      </c>
      <c r="AU139" s="193" t="s">
        <v>82</v>
      </c>
      <c r="AY139" s="192" t="s">
        <v>183</v>
      </c>
      <c r="BK139" s="194">
        <f>SUM(BK140:BK145)</f>
        <v>0</v>
      </c>
    </row>
    <row r="140" spans="2:65" s="1" customFormat="1" ht="16.5" customHeight="1">
      <c r="B140" s="32"/>
      <c r="C140" s="197" t="s">
        <v>214</v>
      </c>
      <c r="D140" s="197" t="s">
        <v>185</v>
      </c>
      <c r="E140" s="198" t="s">
        <v>326</v>
      </c>
      <c r="F140" s="199" t="s">
        <v>327</v>
      </c>
      <c r="G140" s="200" t="s">
        <v>188</v>
      </c>
      <c r="H140" s="201">
        <v>1.85</v>
      </c>
      <c r="I140" s="202"/>
      <c r="J140" s="201">
        <f>ROUND(I140*H140,3)</f>
        <v>0</v>
      </c>
      <c r="K140" s="199" t="s">
        <v>189</v>
      </c>
      <c r="L140" s="36"/>
      <c r="M140" s="203" t="s">
        <v>1</v>
      </c>
      <c r="N140" s="204" t="s">
        <v>41</v>
      </c>
      <c r="O140" s="64"/>
      <c r="P140" s="205">
        <f>O140*H140</f>
        <v>0</v>
      </c>
      <c r="Q140" s="205">
        <v>2.23543</v>
      </c>
      <c r="R140" s="205">
        <f>Q140*H140</f>
        <v>4.1355455000000001</v>
      </c>
      <c r="S140" s="205">
        <v>0</v>
      </c>
      <c r="T140" s="206">
        <f>S140*H140</f>
        <v>0</v>
      </c>
      <c r="AR140" s="207" t="s">
        <v>190</v>
      </c>
      <c r="AT140" s="207" t="s">
        <v>185</v>
      </c>
      <c r="AU140" s="207" t="s">
        <v>88</v>
      </c>
      <c r="AY140" s="15" t="s">
        <v>183</v>
      </c>
      <c r="BE140" s="208">
        <f>IF(N140="základná",J140,0)</f>
        <v>0</v>
      </c>
      <c r="BF140" s="208">
        <f>IF(N140="znížená",J140,0)</f>
        <v>0</v>
      </c>
      <c r="BG140" s="208">
        <f>IF(N140="zákl. prenesená",J140,0)</f>
        <v>0</v>
      </c>
      <c r="BH140" s="208">
        <f>IF(N140="zníž. prenesená",J140,0)</f>
        <v>0</v>
      </c>
      <c r="BI140" s="208">
        <f>IF(N140="nulová",J140,0)</f>
        <v>0</v>
      </c>
      <c r="BJ140" s="15" t="s">
        <v>88</v>
      </c>
      <c r="BK140" s="209">
        <f>ROUND(I140*H140,3)</f>
        <v>0</v>
      </c>
      <c r="BL140" s="15" t="s">
        <v>190</v>
      </c>
      <c r="BM140" s="207" t="s">
        <v>328</v>
      </c>
    </row>
    <row r="141" spans="2:65" s="12" customFormat="1">
      <c r="B141" s="210"/>
      <c r="C141" s="211"/>
      <c r="D141" s="212" t="s">
        <v>192</v>
      </c>
      <c r="E141" s="213" t="s">
        <v>1</v>
      </c>
      <c r="F141" s="214" t="s">
        <v>329</v>
      </c>
      <c r="G141" s="211"/>
      <c r="H141" s="215">
        <v>1.85</v>
      </c>
      <c r="I141" s="216"/>
      <c r="J141" s="211"/>
      <c r="K141" s="211"/>
      <c r="L141" s="217"/>
      <c r="M141" s="218"/>
      <c r="N141" s="219"/>
      <c r="O141" s="219"/>
      <c r="P141" s="219"/>
      <c r="Q141" s="219"/>
      <c r="R141" s="219"/>
      <c r="S141" s="219"/>
      <c r="T141" s="220"/>
      <c r="AT141" s="221" t="s">
        <v>192</v>
      </c>
      <c r="AU141" s="221" t="s">
        <v>88</v>
      </c>
      <c r="AV141" s="12" t="s">
        <v>88</v>
      </c>
      <c r="AW141" s="12" t="s">
        <v>31</v>
      </c>
      <c r="AX141" s="12" t="s">
        <v>82</v>
      </c>
      <c r="AY141" s="221" t="s">
        <v>183</v>
      </c>
    </row>
    <row r="142" spans="2:65" s="1" customFormat="1" ht="24" customHeight="1">
      <c r="B142" s="32"/>
      <c r="C142" s="233" t="s">
        <v>219</v>
      </c>
      <c r="D142" s="233" t="s">
        <v>206</v>
      </c>
      <c r="E142" s="234" t="s">
        <v>330</v>
      </c>
      <c r="F142" s="235" t="s">
        <v>331</v>
      </c>
      <c r="G142" s="236" t="s">
        <v>275</v>
      </c>
      <c r="H142" s="237">
        <v>18</v>
      </c>
      <c r="I142" s="238"/>
      <c r="J142" s="237">
        <f>ROUND(I142*H142,3)</f>
        <v>0</v>
      </c>
      <c r="K142" s="235" t="s">
        <v>189</v>
      </c>
      <c r="L142" s="239"/>
      <c r="M142" s="240" t="s">
        <v>1</v>
      </c>
      <c r="N142" s="241" t="s">
        <v>41</v>
      </c>
      <c r="O142" s="64"/>
      <c r="P142" s="205">
        <f>O142*H142</f>
        <v>0</v>
      </c>
      <c r="Q142" s="205">
        <v>5.8000000000000003E-2</v>
      </c>
      <c r="R142" s="205">
        <f>Q142*H142</f>
        <v>1.044</v>
      </c>
      <c r="S142" s="205">
        <v>0</v>
      </c>
      <c r="T142" s="206">
        <f>S142*H142</f>
        <v>0</v>
      </c>
      <c r="AR142" s="207" t="s">
        <v>210</v>
      </c>
      <c r="AT142" s="207" t="s">
        <v>206</v>
      </c>
      <c r="AU142" s="207" t="s">
        <v>88</v>
      </c>
      <c r="AY142" s="15" t="s">
        <v>183</v>
      </c>
      <c r="BE142" s="208">
        <f>IF(N142="základná",J142,0)</f>
        <v>0</v>
      </c>
      <c r="BF142" s="208">
        <f>IF(N142="znížená",J142,0)</f>
        <v>0</v>
      </c>
      <c r="BG142" s="208">
        <f>IF(N142="zákl. prenesená",J142,0)</f>
        <v>0</v>
      </c>
      <c r="BH142" s="208">
        <f>IF(N142="zníž. prenesená",J142,0)</f>
        <v>0</v>
      </c>
      <c r="BI142" s="208">
        <f>IF(N142="nulová",J142,0)</f>
        <v>0</v>
      </c>
      <c r="BJ142" s="15" t="s">
        <v>88</v>
      </c>
      <c r="BK142" s="209">
        <f>ROUND(I142*H142,3)</f>
        <v>0</v>
      </c>
      <c r="BL142" s="15" t="s">
        <v>190</v>
      </c>
      <c r="BM142" s="207" t="s">
        <v>332</v>
      </c>
    </row>
    <row r="143" spans="2:65" s="12" customFormat="1">
      <c r="B143" s="210"/>
      <c r="C143" s="211"/>
      <c r="D143" s="212" t="s">
        <v>192</v>
      </c>
      <c r="E143" s="213" t="s">
        <v>1</v>
      </c>
      <c r="F143" s="214" t="s">
        <v>333</v>
      </c>
      <c r="G143" s="211"/>
      <c r="H143" s="215">
        <v>18</v>
      </c>
      <c r="I143" s="216"/>
      <c r="J143" s="211"/>
      <c r="K143" s="211"/>
      <c r="L143" s="217"/>
      <c r="M143" s="218"/>
      <c r="N143" s="219"/>
      <c r="O143" s="219"/>
      <c r="P143" s="219"/>
      <c r="Q143" s="219"/>
      <c r="R143" s="219"/>
      <c r="S143" s="219"/>
      <c r="T143" s="220"/>
      <c r="AT143" s="221" t="s">
        <v>192</v>
      </c>
      <c r="AU143" s="221" t="s">
        <v>88</v>
      </c>
      <c r="AV143" s="12" t="s">
        <v>88</v>
      </c>
      <c r="AW143" s="12" t="s">
        <v>31</v>
      </c>
      <c r="AX143" s="12" t="s">
        <v>82</v>
      </c>
      <c r="AY143" s="221" t="s">
        <v>183</v>
      </c>
    </row>
    <row r="144" spans="2:65" s="1" customFormat="1" ht="24" customHeight="1">
      <c r="B144" s="32"/>
      <c r="C144" s="233" t="s">
        <v>225</v>
      </c>
      <c r="D144" s="233" t="s">
        <v>206</v>
      </c>
      <c r="E144" s="234" t="s">
        <v>334</v>
      </c>
      <c r="F144" s="235" t="s">
        <v>335</v>
      </c>
      <c r="G144" s="236" t="s">
        <v>275</v>
      </c>
      <c r="H144" s="237">
        <v>6</v>
      </c>
      <c r="I144" s="238"/>
      <c r="J144" s="237">
        <f>ROUND(I144*H144,3)</f>
        <v>0</v>
      </c>
      <c r="K144" s="235" t="s">
        <v>189</v>
      </c>
      <c r="L144" s="239"/>
      <c r="M144" s="240" t="s">
        <v>1</v>
      </c>
      <c r="N144" s="241" t="s">
        <v>41</v>
      </c>
      <c r="O144" s="64"/>
      <c r="P144" s="205">
        <f>O144*H144</f>
        <v>0</v>
      </c>
      <c r="Q144" s="205">
        <v>1.1379999999999999</v>
      </c>
      <c r="R144" s="205">
        <f>Q144*H144</f>
        <v>6.8279999999999994</v>
      </c>
      <c r="S144" s="205">
        <v>0</v>
      </c>
      <c r="T144" s="206">
        <f>S144*H144</f>
        <v>0</v>
      </c>
      <c r="AR144" s="207" t="s">
        <v>210</v>
      </c>
      <c r="AT144" s="207" t="s">
        <v>206</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336</v>
      </c>
    </row>
    <row r="145" spans="2:65" s="12" customFormat="1">
      <c r="B145" s="210"/>
      <c r="C145" s="211"/>
      <c r="D145" s="212" t="s">
        <v>192</v>
      </c>
      <c r="E145" s="213" t="s">
        <v>1</v>
      </c>
      <c r="F145" s="214" t="s">
        <v>337</v>
      </c>
      <c r="G145" s="211"/>
      <c r="H145" s="215">
        <v>6</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5" s="11" customFormat="1" ht="22.9" customHeight="1">
      <c r="B146" s="182"/>
      <c r="C146" s="183"/>
      <c r="D146" s="184" t="s">
        <v>74</v>
      </c>
      <c r="E146" s="195" t="s">
        <v>198</v>
      </c>
      <c r="F146" s="195" t="s">
        <v>338</v>
      </c>
      <c r="G146" s="183"/>
      <c r="H146" s="183"/>
      <c r="I146" s="186"/>
      <c r="J146" s="196">
        <f>BK146</f>
        <v>0</v>
      </c>
      <c r="K146" s="183"/>
      <c r="L146" s="187"/>
      <c r="M146" s="188"/>
      <c r="N146" s="189"/>
      <c r="O146" s="189"/>
      <c r="P146" s="190">
        <f>SUM(P147:P164)</f>
        <v>0</v>
      </c>
      <c r="Q146" s="189"/>
      <c r="R146" s="190">
        <f>SUM(R147:R164)</f>
        <v>30.664322700000003</v>
      </c>
      <c r="S146" s="189"/>
      <c r="T146" s="191">
        <f>SUM(T147:T164)</f>
        <v>0</v>
      </c>
      <c r="AR146" s="192" t="s">
        <v>82</v>
      </c>
      <c r="AT146" s="193" t="s">
        <v>74</v>
      </c>
      <c r="AU146" s="193" t="s">
        <v>82</v>
      </c>
      <c r="AY146" s="192" t="s">
        <v>183</v>
      </c>
      <c r="BK146" s="194">
        <f>SUM(BK147:BK164)</f>
        <v>0</v>
      </c>
    </row>
    <row r="147" spans="2:65" s="1" customFormat="1" ht="24" customHeight="1">
      <c r="B147" s="32"/>
      <c r="C147" s="233" t="s">
        <v>210</v>
      </c>
      <c r="D147" s="233" t="s">
        <v>206</v>
      </c>
      <c r="E147" s="234" t="s">
        <v>339</v>
      </c>
      <c r="F147" s="235" t="s">
        <v>340</v>
      </c>
      <c r="G147" s="236" t="s">
        <v>240</v>
      </c>
      <c r="H147" s="237">
        <v>59.85</v>
      </c>
      <c r="I147" s="238"/>
      <c r="J147" s="237">
        <f>ROUND(I147*H147,3)</f>
        <v>0</v>
      </c>
      <c r="K147" s="235" t="s">
        <v>189</v>
      </c>
      <c r="L147" s="239"/>
      <c r="M147" s="240" t="s">
        <v>1</v>
      </c>
      <c r="N147" s="241" t="s">
        <v>41</v>
      </c>
      <c r="O147" s="64"/>
      <c r="P147" s="205">
        <f>O147*H147</f>
        <v>0</v>
      </c>
      <c r="Q147" s="205">
        <v>5.3699999999999998E-3</v>
      </c>
      <c r="R147" s="205">
        <f>Q147*H147</f>
        <v>0.32139449999999997</v>
      </c>
      <c r="S147" s="205">
        <v>0</v>
      </c>
      <c r="T147" s="206">
        <f>S147*H147</f>
        <v>0</v>
      </c>
      <c r="AR147" s="207" t="s">
        <v>210</v>
      </c>
      <c r="AT147" s="207" t="s">
        <v>206</v>
      </c>
      <c r="AU147" s="207" t="s">
        <v>88</v>
      </c>
      <c r="AY147" s="15" t="s">
        <v>183</v>
      </c>
      <c r="BE147" s="208">
        <f>IF(N147="základná",J147,0)</f>
        <v>0</v>
      </c>
      <c r="BF147" s="208">
        <f>IF(N147="znížená",J147,0)</f>
        <v>0</v>
      </c>
      <c r="BG147" s="208">
        <f>IF(N147="zákl. prenesená",J147,0)</f>
        <v>0</v>
      </c>
      <c r="BH147" s="208">
        <f>IF(N147="zníž. prenesená",J147,0)</f>
        <v>0</v>
      </c>
      <c r="BI147" s="208">
        <f>IF(N147="nulová",J147,0)</f>
        <v>0</v>
      </c>
      <c r="BJ147" s="15" t="s">
        <v>88</v>
      </c>
      <c r="BK147" s="209">
        <f>ROUND(I147*H147,3)</f>
        <v>0</v>
      </c>
      <c r="BL147" s="15" t="s">
        <v>190</v>
      </c>
      <c r="BM147" s="207" t="s">
        <v>341</v>
      </c>
    </row>
    <row r="148" spans="2:65" s="12" customFormat="1">
      <c r="B148" s="210"/>
      <c r="C148" s="211"/>
      <c r="D148" s="212" t="s">
        <v>192</v>
      </c>
      <c r="E148" s="213" t="s">
        <v>1</v>
      </c>
      <c r="F148" s="214" t="s">
        <v>342</v>
      </c>
      <c r="G148" s="211"/>
      <c r="H148" s="215">
        <v>59.85</v>
      </c>
      <c r="I148" s="216"/>
      <c r="J148" s="211"/>
      <c r="K148" s="211"/>
      <c r="L148" s="217"/>
      <c r="M148" s="218"/>
      <c r="N148" s="219"/>
      <c r="O148" s="219"/>
      <c r="P148" s="219"/>
      <c r="Q148" s="219"/>
      <c r="R148" s="219"/>
      <c r="S148" s="219"/>
      <c r="T148" s="220"/>
      <c r="AT148" s="221" t="s">
        <v>192</v>
      </c>
      <c r="AU148" s="221" t="s">
        <v>88</v>
      </c>
      <c r="AV148" s="12" t="s">
        <v>88</v>
      </c>
      <c r="AW148" s="12" t="s">
        <v>31</v>
      </c>
      <c r="AX148" s="12" t="s">
        <v>82</v>
      </c>
      <c r="AY148" s="221" t="s">
        <v>183</v>
      </c>
    </row>
    <row r="149" spans="2:65" s="1" customFormat="1" ht="16.5" customHeight="1">
      <c r="B149" s="32"/>
      <c r="C149" s="233" t="s">
        <v>237</v>
      </c>
      <c r="D149" s="233" t="s">
        <v>206</v>
      </c>
      <c r="E149" s="234" t="s">
        <v>343</v>
      </c>
      <c r="F149" s="235" t="s">
        <v>344</v>
      </c>
      <c r="G149" s="236" t="s">
        <v>270</v>
      </c>
      <c r="H149" s="237">
        <v>2.5</v>
      </c>
      <c r="I149" s="238"/>
      <c r="J149" s="237">
        <f>ROUND(I149*H149,3)</f>
        <v>0</v>
      </c>
      <c r="K149" s="235" t="s">
        <v>1</v>
      </c>
      <c r="L149" s="239"/>
      <c r="M149" s="240" t="s">
        <v>1</v>
      </c>
      <c r="N149" s="241" t="s">
        <v>41</v>
      </c>
      <c r="O149" s="64"/>
      <c r="P149" s="205">
        <f>O149*H149</f>
        <v>0</v>
      </c>
      <c r="Q149" s="205">
        <v>1E-3</v>
      </c>
      <c r="R149" s="205">
        <f>Q149*H149</f>
        <v>2.5000000000000001E-3</v>
      </c>
      <c r="S149" s="205">
        <v>0</v>
      </c>
      <c r="T149" s="206">
        <f>S149*H149</f>
        <v>0</v>
      </c>
      <c r="AR149" s="207" t="s">
        <v>210</v>
      </c>
      <c r="AT149" s="207" t="s">
        <v>206</v>
      </c>
      <c r="AU149" s="207" t="s">
        <v>88</v>
      </c>
      <c r="AY149" s="15" t="s">
        <v>183</v>
      </c>
      <c r="BE149" s="208">
        <f>IF(N149="základná",J149,0)</f>
        <v>0</v>
      </c>
      <c r="BF149" s="208">
        <f>IF(N149="znížená",J149,0)</f>
        <v>0</v>
      </c>
      <c r="BG149" s="208">
        <f>IF(N149="zákl. prenesená",J149,0)</f>
        <v>0</v>
      </c>
      <c r="BH149" s="208">
        <f>IF(N149="zníž. prenesená",J149,0)</f>
        <v>0</v>
      </c>
      <c r="BI149" s="208">
        <f>IF(N149="nulová",J149,0)</f>
        <v>0</v>
      </c>
      <c r="BJ149" s="15" t="s">
        <v>88</v>
      </c>
      <c r="BK149" s="209">
        <f>ROUND(I149*H149,3)</f>
        <v>0</v>
      </c>
      <c r="BL149" s="15" t="s">
        <v>190</v>
      </c>
      <c r="BM149" s="207" t="s">
        <v>345</v>
      </c>
    </row>
    <row r="150" spans="2:65" s="12" customFormat="1">
      <c r="B150" s="210"/>
      <c r="C150" s="211"/>
      <c r="D150" s="212" t="s">
        <v>192</v>
      </c>
      <c r="E150" s="213" t="s">
        <v>1</v>
      </c>
      <c r="F150" s="214" t="s">
        <v>346</v>
      </c>
      <c r="G150" s="211"/>
      <c r="H150" s="215">
        <v>2.5</v>
      </c>
      <c r="I150" s="216"/>
      <c r="J150" s="211"/>
      <c r="K150" s="211"/>
      <c r="L150" s="217"/>
      <c r="M150" s="218"/>
      <c r="N150" s="219"/>
      <c r="O150" s="219"/>
      <c r="P150" s="219"/>
      <c r="Q150" s="219"/>
      <c r="R150" s="219"/>
      <c r="S150" s="219"/>
      <c r="T150" s="220"/>
      <c r="AT150" s="221" t="s">
        <v>192</v>
      </c>
      <c r="AU150" s="221" t="s">
        <v>88</v>
      </c>
      <c r="AV150" s="12" t="s">
        <v>88</v>
      </c>
      <c r="AW150" s="12" t="s">
        <v>31</v>
      </c>
      <c r="AX150" s="12" t="s">
        <v>82</v>
      </c>
      <c r="AY150" s="221" t="s">
        <v>183</v>
      </c>
    </row>
    <row r="151" spans="2:65" s="1" customFormat="1" ht="24" customHeight="1">
      <c r="B151" s="32"/>
      <c r="C151" s="197" t="s">
        <v>243</v>
      </c>
      <c r="D151" s="197" t="s">
        <v>185</v>
      </c>
      <c r="E151" s="198" t="s">
        <v>347</v>
      </c>
      <c r="F151" s="199" t="s">
        <v>348</v>
      </c>
      <c r="G151" s="200" t="s">
        <v>188</v>
      </c>
      <c r="H151" s="201">
        <v>13</v>
      </c>
      <c r="I151" s="202"/>
      <c r="J151" s="201">
        <f>ROUND(I151*H151,3)</f>
        <v>0</v>
      </c>
      <c r="K151" s="199" t="s">
        <v>189</v>
      </c>
      <c r="L151" s="36"/>
      <c r="M151" s="203" t="s">
        <v>1</v>
      </c>
      <c r="N151" s="204" t="s">
        <v>41</v>
      </c>
      <c r="O151" s="64"/>
      <c r="P151" s="205">
        <f>O151*H151</f>
        <v>0</v>
      </c>
      <c r="Q151" s="205">
        <v>2.3254700000000001</v>
      </c>
      <c r="R151" s="205">
        <f>Q151*H151</f>
        <v>30.231110000000001</v>
      </c>
      <c r="S151" s="205">
        <v>0</v>
      </c>
      <c r="T151" s="206">
        <f>S151*H151</f>
        <v>0</v>
      </c>
      <c r="AR151" s="207" t="s">
        <v>190</v>
      </c>
      <c r="AT151" s="207" t="s">
        <v>185</v>
      </c>
      <c r="AU151" s="207" t="s">
        <v>88</v>
      </c>
      <c r="AY151" s="15" t="s">
        <v>183</v>
      </c>
      <c r="BE151" s="208">
        <f>IF(N151="základná",J151,0)</f>
        <v>0</v>
      </c>
      <c r="BF151" s="208">
        <f>IF(N151="znížená",J151,0)</f>
        <v>0</v>
      </c>
      <c r="BG151" s="208">
        <f>IF(N151="zákl. prenesená",J151,0)</f>
        <v>0</v>
      </c>
      <c r="BH151" s="208">
        <f>IF(N151="zníž. prenesená",J151,0)</f>
        <v>0</v>
      </c>
      <c r="BI151" s="208">
        <f>IF(N151="nulová",J151,0)</f>
        <v>0</v>
      </c>
      <c r="BJ151" s="15" t="s">
        <v>88</v>
      </c>
      <c r="BK151" s="209">
        <f>ROUND(I151*H151,3)</f>
        <v>0</v>
      </c>
      <c r="BL151" s="15" t="s">
        <v>190</v>
      </c>
      <c r="BM151" s="207" t="s">
        <v>349</v>
      </c>
    </row>
    <row r="152" spans="2:65" s="12" customFormat="1" ht="33.75">
      <c r="B152" s="210"/>
      <c r="C152" s="211"/>
      <c r="D152" s="212" t="s">
        <v>192</v>
      </c>
      <c r="E152" s="213" t="s">
        <v>1</v>
      </c>
      <c r="F152" s="214" t="s">
        <v>350</v>
      </c>
      <c r="G152" s="211"/>
      <c r="H152" s="215">
        <v>12</v>
      </c>
      <c r="I152" s="216"/>
      <c r="J152" s="211"/>
      <c r="K152" s="211"/>
      <c r="L152" s="217"/>
      <c r="M152" s="218"/>
      <c r="N152" s="219"/>
      <c r="O152" s="219"/>
      <c r="P152" s="219"/>
      <c r="Q152" s="219"/>
      <c r="R152" s="219"/>
      <c r="S152" s="219"/>
      <c r="T152" s="220"/>
      <c r="AT152" s="221" t="s">
        <v>192</v>
      </c>
      <c r="AU152" s="221" t="s">
        <v>88</v>
      </c>
      <c r="AV152" s="12" t="s">
        <v>88</v>
      </c>
      <c r="AW152" s="12" t="s">
        <v>31</v>
      </c>
      <c r="AX152" s="12" t="s">
        <v>75</v>
      </c>
      <c r="AY152" s="221" t="s">
        <v>183</v>
      </c>
    </row>
    <row r="153" spans="2:65" s="12" customFormat="1" ht="22.5">
      <c r="B153" s="210"/>
      <c r="C153" s="211"/>
      <c r="D153" s="212" t="s">
        <v>192</v>
      </c>
      <c r="E153" s="213" t="s">
        <v>1</v>
      </c>
      <c r="F153" s="214" t="s">
        <v>351</v>
      </c>
      <c r="G153" s="211"/>
      <c r="H153" s="215">
        <v>1</v>
      </c>
      <c r="I153" s="216"/>
      <c r="J153" s="211"/>
      <c r="K153" s="211"/>
      <c r="L153" s="217"/>
      <c r="M153" s="218"/>
      <c r="N153" s="219"/>
      <c r="O153" s="219"/>
      <c r="P153" s="219"/>
      <c r="Q153" s="219"/>
      <c r="R153" s="219"/>
      <c r="S153" s="219"/>
      <c r="T153" s="220"/>
      <c r="AT153" s="221" t="s">
        <v>192</v>
      </c>
      <c r="AU153" s="221" t="s">
        <v>88</v>
      </c>
      <c r="AV153" s="12" t="s">
        <v>88</v>
      </c>
      <c r="AW153" s="12" t="s">
        <v>31</v>
      </c>
      <c r="AX153" s="12" t="s">
        <v>75</v>
      </c>
      <c r="AY153" s="221" t="s">
        <v>183</v>
      </c>
    </row>
    <row r="154" spans="2:65" s="13" customFormat="1">
      <c r="B154" s="222"/>
      <c r="C154" s="223"/>
      <c r="D154" s="212" t="s">
        <v>192</v>
      </c>
      <c r="E154" s="224" t="s">
        <v>1</v>
      </c>
      <c r="F154" s="225" t="s">
        <v>205</v>
      </c>
      <c r="G154" s="223"/>
      <c r="H154" s="226">
        <v>13</v>
      </c>
      <c r="I154" s="227"/>
      <c r="J154" s="223"/>
      <c r="K154" s="223"/>
      <c r="L154" s="228"/>
      <c r="M154" s="229"/>
      <c r="N154" s="230"/>
      <c r="O154" s="230"/>
      <c r="P154" s="230"/>
      <c r="Q154" s="230"/>
      <c r="R154" s="230"/>
      <c r="S154" s="230"/>
      <c r="T154" s="231"/>
      <c r="AT154" s="232" t="s">
        <v>192</v>
      </c>
      <c r="AU154" s="232" t="s">
        <v>88</v>
      </c>
      <c r="AV154" s="13" t="s">
        <v>190</v>
      </c>
      <c r="AW154" s="13" t="s">
        <v>31</v>
      </c>
      <c r="AX154" s="13" t="s">
        <v>82</v>
      </c>
      <c r="AY154" s="232" t="s">
        <v>183</v>
      </c>
    </row>
    <row r="155" spans="2:65" s="1" customFormat="1" ht="72" customHeight="1">
      <c r="B155" s="32"/>
      <c r="C155" s="197" t="s">
        <v>248</v>
      </c>
      <c r="D155" s="197" t="s">
        <v>185</v>
      </c>
      <c r="E155" s="198" t="s">
        <v>352</v>
      </c>
      <c r="F155" s="199" t="s">
        <v>353</v>
      </c>
      <c r="G155" s="200" t="s">
        <v>240</v>
      </c>
      <c r="H155" s="201">
        <v>32.729999999999997</v>
      </c>
      <c r="I155" s="202"/>
      <c r="J155" s="201">
        <f>ROUND(I155*H155,3)</f>
        <v>0</v>
      </c>
      <c r="K155" s="199" t="s">
        <v>189</v>
      </c>
      <c r="L155" s="36"/>
      <c r="M155" s="203" t="s">
        <v>1</v>
      </c>
      <c r="N155" s="204" t="s">
        <v>41</v>
      </c>
      <c r="O155" s="64"/>
      <c r="P155" s="205">
        <f>O155*H155</f>
        <v>0</v>
      </c>
      <c r="Q155" s="205">
        <v>3.3400000000000001E-3</v>
      </c>
      <c r="R155" s="205">
        <f>Q155*H155</f>
        <v>0.10931819999999999</v>
      </c>
      <c r="S155" s="205">
        <v>0</v>
      </c>
      <c r="T155" s="206">
        <f>S155*H155</f>
        <v>0</v>
      </c>
      <c r="AR155" s="207" t="s">
        <v>190</v>
      </c>
      <c r="AT155" s="207" t="s">
        <v>185</v>
      </c>
      <c r="AU155" s="207" t="s">
        <v>88</v>
      </c>
      <c r="AY155" s="15" t="s">
        <v>183</v>
      </c>
      <c r="BE155" s="208">
        <f>IF(N155="základná",J155,0)</f>
        <v>0</v>
      </c>
      <c r="BF155" s="208">
        <f>IF(N155="znížená",J155,0)</f>
        <v>0</v>
      </c>
      <c r="BG155" s="208">
        <f>IF(N155="zákl. prenesená",J155,0)</f>
        <v>0</v>
      </c>
      <c r="BH155" s="208">
        <f>IF(N155="zníž. prenesená",J155,0)</f>
        <v>0</v>
      </c>
      <c r="BI155" s="208">
        <f>IF(N155="nulová",J155,0)</f>
        <v>0</v>
      </c>
      <c r="BJ155" s="15" t="s">
        <v>88</v>
      </c>
      <c r="BK155" s="209">
        <f>ROUND(I155*H155,3)</f>
        <v>0</v>
      </c>
      <c r="BL155" s="15" t="s">
        <v>190</v>
      </c>
      <c r="BM155" s="207" t="s">
        <v>354</v>
      </c>
    </row>
    <row r="156" spans="2:65" s="12" customFormat="1">
      <c r="B156" s="210"/>
      <c r="C156" s="211"/>
      <c r="D156" s="212" t="s">
        <v>192</v>
      </c>
      <c r="E156" s="213" t="s">
        <v>1</v>
      </c>
      <c r="F156" s="214" t="s">
        <v>355</v>
      </c>
      <c r="G156" s="211"/>
      <c r="H156" s="215">
        <v>3</v>
      </c>
      <c r="I156" s="216"/>
      <c r="J156" s="211"/>
      <c r="K156" s="211"/>
      <c r="L156" s="217"/>
      <c r="M156" s="218"/>
      <c r="N156" s="219"/>
      <c r="O156" s="219"/>
      <c r="P156" s="219"/>
      <c r="Q156" s="219"/>
      <c r="R156" s="219"/>
      <c r="S156" s="219"/>
      <c r="T156" s="220"/>
      <c r="AT156" s="221" t="s">
        <v>192</v>
      </c>
      <c r="AU156" s="221" t="s">
        <v>88</v>
      </c>
      <c r="AV156" s="12" t="s">
        <v>88</v>
      </c>
      <c r="AW156" s="12" t="s">
        <v>31</v>
      </c>
      <c r="AX156" s="12" t="s">
        <v>75</v>
      </c>
      <c r="AY156" s="221" t="s">
        <v>183</v>
      </c>
    </row>
    <row r="157" spans="2:65" s="12" customFormat="1">
      <c r="B157" s="210"/>
      <c r="C157" s="211"/>
      <c r="D157" s="212" t="s">
        <v>192</v>
      </c>
      <c r="E157" s="213" t="s">
        <v>1</v>
      </c>
      <c r="F157" s="214" t="s">
        <v>356</v>
      </c>
      <c r="G157" s="211"/>
      <c r="H157" s="215">
        <v>27</v>
      </c>
      <c r="I157" s="216"/>
      <c r="J157" s="211"/>
      <c r="K157" s="211"/>
      <c r="L157" s="217"/>
      <c r="M157" s="218"/>
      <c r="N157" s="219"/>
      <c r="O157" s="219"/>
      <c r="P157" s="219"/>
      <c r="Q157" s="219"/>
      <c r="R157" s="219"/>
      <c r="S157" s="219"/>
      <c r="T157" s="220"/>
      <c r="AT157" s="221" t="s">
        <v>192</v>
      </c>
      <c r="AU157" s="221" t="s">
        <v>88</v>
      </c>
      <c r="AV157" s="12" t="s">
        <v>88</v>
      </c>
      <c r="AW157" s="12" t="s">
        <v>31</v>
      </c>
      <c r="AX157" s="12" t="s">
        <v>75</v>
      </c>
      <c r="AY157" s="221" t="s">
        <v>183</v>
      </c>
    </row>
    <row r="158" spans="2:65" s="12" customFormat="1">
      <c r="B158" s="210"/>
      <c r="C158" s="211"/>
      <c r="D158" s="212" t="s">
        <v>192</v>
      </c>
      <c r="E158" s="213" t="s">
        <v>1</v>
      </c>
      <c r="F158" s="214" t="s">
        <v>357</v>
      </c>
      <c r="G158" s="211"/>
      <c r="H158" s="215">
        <v>2.73</v>
      </c>
      <c r="I158" s="216"/>
      <c r="J158" s="211"/>
      <c r="K158" s="211"/>
      <c r="L158" s="217"/>
      <c r="M158" s="218"/>
      <c r="N158" s="219"/>
      <c r="O158" s="219"/>
      <c r="P158" s="219"/>
      <c r="Q158" s="219"/>
      <c r="R158" s="219"/>
      <c r="S158" s="219"/>
      <c r="T158" s="220"/>
      <c r="AT158" s="221" t="s">
        <v>192</v>
      </c>
      <c r="AU158" s="221" t="s">
        <v>88</v>
      </c>
      <c r="AV158" s="12" t="s">
        <v>88</v>
      </c>
      <c r="AW158" s="12" t="s">
        <v>31</v>
      </c>
      <c r="AX158" s="12" t="s">
        <v>75</v>
      </c>
      <c r="AY158" s="221" t="s">
        <v>183</v>
      </c>
    </row>
    <row r="159" spans="2:65" s="13" customFormat="1">
      <c r="B159" s="222"/>
      <c r="C159" s="223"/>
      <c r="D159" s="212" t="s">
        <v>192</v>
      </c>
      <c r="E159" s="224" t="s">
        <v>1</v>
      </c>
      <c r="F159" s="225" t="s">
        <v>205</v>
      </c>
      <c r="G159" s="223"/>
      <c r="H159" s="226">
        <v>32.729999999999997</v>
      </c>
      <c r="I159" s="227"/>
      <c r="J159" s="223"/>
      <c r="K159" s="223"/>
      <c r="L159" s="228"/>
      <c r="M159" s="229"/>
      <c r="N159" s="230"/>
      <c r="O159" s="230"/>
      <c r="P159" s="230"/>
      <c r="Q159" s="230"/>
      <c r="R159" s="230"/>
      <c r="S159" s="230"/>
      <c r="T159" s="231"/>
      <c r="AT159" s="232" t="s">
        <v>192</v>
      </c>
      <c r="AU159" s="232" t="s">
        <v>88</v>
      </c>
      <c r="AV159" s="13" t="s">
        <v>190</v>
      </c>
      <c r="AW159" s="13" t="s">
        <v>31</v>
      </c>
      <c r="AX159" s="13" t="s">
        <v>82</v>
      </c>
      <c r="AY159" s="232" t="s">
        <v>183</v>
      </c>
    </row>
    <row r="160" spans="2:65" s="1" customFormat="1" ht="72" customHeight="1">
      <c r="B160" s="32"/>
      <c r="C160" s="197" t="s">
        <v>255</v>
      </c>
      <c r="D160" s="197" t="s">
        <v>185</v>
      </c>
      <c r="E160" s="198" t="s">
        <v>358</v>
      </c>
      <c r="F160" s="199" t="s">
        <v>359</v>
      </c>
      <c r="G160" s="200" t="s">
        <v>240</v>
      </c>
      <c r="H160" s="201">
        <v>32.729999999999997</v>
      </c>
      <c r="I160" s="202"/>
      <c r="J160" s="201">
        <f>ROUND(I160*H160,3)</f>
        <v>0</v>
      </c>
      <c r="K160" s="199" t="s">
        <v>189</v>
      </c>
      <c r="L160" s="36"/>
      <c r="M160" s="203" t="s">
        <v>1</v>
      </c>
      <c r="N160" s="204" t="s">
        <v>41</v>
      </c>
      <c r="O160" s="64"/>
      <c r="P160" s="205">
        <f>O160*H160</f>
        <v>0</v>
      </c>
      <c r="Q160" s="205">
        <v>0</v>
      </c>
      <c r="R160" s="205">
        <f>Q160*H160</f>
        <v>0</v>
      </c>
      <c r="S160" s="205">
        <v>0</v>
      </c>
      <c r="T160" s="206">
        <f>S160*H160</f>
        <v>0</v>
      </c>
      <c r="AR160" s="207" t="s">
        <v>190</v>
      </c>
      <c r="AT160" s="207" t="s">
        <v>185</v>
      </c>
      <c r="AU160" s="207" t="s">
        <v>88</v>
      </c>
      <c r="AY160" s="15" t="s">
        <v>183</v>
      </c>
      <c r="BE160" s="208">
        <f>IF(N160="základná",J160,0)</f>
        <v>0</v>
      </c>
      <c r="BF160" s="208">
        <f>IF(N160="znížená",J160,0)</f>
        <v>0</v>
      </c>
      <c r="BG160" s="208">
        <f>IF(N160="zákl. prenesená",J160,0)</f>
        <v>0</v>
      </c>
      <c r="BH160" s="208">
        <f>IF(N160="zníž. prenesená",J160,0)</f>
        <v>0</v>
      </c>
      <c r="BI160" s="208">
        <f>IF(N160="nulová",J160,0)</f>
        <v>0</v>
      </c>
      <c r="BJ160" s="15" t="s">
        <v>88</v>
      </c>
      <c r="BK160" s="209">
        <f>ROUND(I160*H160,3)</f>
        <v>0</v>
      </c>
      <c r="BL160" s="15" t="s">
        <v>190</v>
      </c>
      <c r="BM160" s="207" t="s">
        <v>360</v>
      </c>
    </row>
    <row r="161" spans="2:65" s="12" customFormat="1">
      <c r="B161" s="210"/>
      <c r="C161" s="211"/>
      <c r="D161" s="212" t="s">
        <v>192</v>
      </c>
      <c r="E161" s="213" t="s">
        <v>1</v>
      </c>
      <c r="F161" s="214" t="s">
        <v>355</v>
      </c>
      <c r="G161" s="211"/>
      <c r="H161" s="215">
        <v>3</v>
      </c>
      <c r="I161" s="216"/>
      <c r="J161" s="211"/>
      <c r="K161" s="211"/>
      <c r="L161" s="217"/>
      <c r="M161" s="218"/>
      <c r="N161" s="219"/>
      <c r="O161" s="219"/>
      <c r="P161" s="219"/>
      <c r="Q161" s="219"/>
      <c r="R161" s="219"/>
      <c r="S161" s="219"/>
      <c r="T161" s="220"/>
      <c r="AT161" s="221" t="s">
        <v>192</v>
      </c>
      <c r="AU161" s="221" t="s">
        <v>88</v>
      </c>
      <c r="AV161" s="12" t="s">
        <v>88</v>
      </c>
      <c r="AW161" s="12" t="s">
        <v>31</v>
      </c>
      <c r="AX161" s="12" t="s">
        <v>75</v>
      </c>
      <c r="AY161" s="221" t="s">
        <v>183</v>
      </c>
    </row>
    <row r="162" spans="2:65" s="12" customFormat="1">
      <c r="B162" s="210"/>
      <c r="C162" s="211"/>
      <c r="D162" s="212" t="s">
        <v>192</v>
      </c>
      <c r="E162" s="213" t="s">
        <v>1</v>
      </c>
      <c r="F162" s="214" t="s">
        <v>356</v>
      </c>
      <c r="G162" s="211"/>
      <c r="H162" s="215">
        <v>27</v>
      </c>
      <c r="I162" s="216"/>
      <c r="J162" s="211"/>
      <c r="K162" s="211"/>
      <c r="L162" s="217"/>
      <c r="M162" s="218"/>
      <c r="N162" s="219"/>
      <c r="O162" s="219"/>
      <c r="P162" s="219"/>
      <c r="Q162" s="219"/>
      <c r="R162" s="219"/>
      <c r="S162" s="219"/>
      <c r="T162" s="220"/>
      <c r="AT162" s="221" t="s">
        <v>192</v>
      </c>
      <c r="AU162" s="221" t="s">
        <v>88</v>
      </c>
      <c r="AV162" s="12" t="s">
        <v>88</v>
      </c>
      <c r="AW162" s="12" t="s">
        <v>31</v>
      </c>
      <c r="AX162" s="12" t="s">
        <v>75</v>
      </c>
      <c r="AY162" s="221" t="s">
        <v>183</v>
      </c>
    </row>
    <row r="163" spans="2:65" s="12" customFormat="1">
      <c r="B163" s="210"/>
      <c r="C163" s="211"/>
      <c r="D163" s="212" t="s">
        <v>192</v>
      </c>
      <c r="E163" s="213" t="s">
        <v>1</v>
      </c>
      <c r="F163" s="214" t="s">
        <v>357</v>
      </c>
      <c r="G163" s="211"/>
      <c r="H163" s="215">
        <v>2.73</v>
      </c>
      <c r="I163" s="216"/>
      <c r="J163" s="211"/>
      <c r="K163" s="211"/>
      <c r="L163" s="217"/>
      <c r="M163" s="218"/>
      <c r="N163" s="219"/>
      <c r="O163" s="219"/>
      <c r="P163" s="219"/>
      <c r="Q163" s="219"/>
      <c r="R163" s="219"/>
      <c r="S163" s="219"/>
      <c r="T163" s="220"/>
      <c r="AT163" s="221" t="s">
        <v>192</v>
      </c>
      <c r="AU163" s="221" t="s">
        <v>88</v>
      </c>
      <c r="AV163" s="12" t="s">
        <v>88</v>
      </c>
      <c r="AW163" s="12" t="s">
        <v>31</v>
      </c>
      <c r="AX163" s="12" t="s">
        <v>75</v>
      </c>
      <c r="AY163" s="221" t="s">
        <v>183</v>
      </c>
    </row>
    <row r="164" spans="2:65" s="13" customFormat="1">
      <c r="B164" s="222"/>
      <c r="C164" s="223"/>
      <c r="D164" s="212" t="s">
        <v>192</v>
      </c>
      <c r="E164" s="224" t="s">
        <v>1</v>
      </c>
      <c r="F164" s="225" t="s">
        <v>205</v>
      </c>
      <c r="G164" s="223"/>
      <c r="H164" s="226">
        <v>32.729999999999997</v>
      </c>
      <c r="I164" s="227"/>
      <c r="J164" s="223"/>
      <c r="K164" s="223"/>
      <c r="L164" s="228"/>
      <c r="M164" s="229"/>
      <c r="N164" s="230"/>
      <c r="O164" s="230"/>
      <c r="P164" s="230"/>
      <c r="Q164" s="230"/>
      <c r="R164" s="230"/>
      <c r="S164" s="230"/>
      <c r="T164" s="231"/>
      <c r="AT164" s="232" t="s">
        <v>192</v>
      </c>
      <c r="AU164" s="232" t="s">
        <v>88</v>
      </c>
      <c r="AV164" s="13" t="s">
        <v>190</v>
      </c>
      <c r="AW164" s="13" t="s">
        <v>31</v>
      </c>
      <c r="AX164" s="13" t="s">
        <v>82</v>
      </c>
      <c r="AY164" s="232" t="s">
        <v>183</v>
      </c>
    </row>
    <row r="165" spans="2:65" s="11" customFormat="1" ht="22.9" customHeight="1">
      <c r="B165" s="182"/>
      <c r="C165" s="183"/>
      <c r="D165" s="184" t="s">
        <v>74</v>
      </c>
      <c r="E165" s="195" t="s">
        <v>210</v>
      </c>
      <c r="F165" s="195" t="s">
        <v>361</v>
      </c>
      <c r="G165" s="183"/>
      <c r="H165" s="183"/>
      <c r="I165" s="186"/>
      <c r="J165" s="196">
        <f>BK165</f>
        <v>0</v>
      </c>
      <c r="K165" s="183"/>
      <c r="L165" s="187"/>
      <c r="M165" s="188"/>
      <c r="N165" s="189"/>
      <c r="O165" s="189"/>
      <c r="P165" s="190">
        <f>SUM(P166:P167)</f>
        <v>0</v>
      </c>
      <c r="Q165" s="189"/>
      <c r="R165" s="190">
        <f>SUM(R166:R167)</f>
        <v>0.21614999999999998</v>
      </c>
      <c r="S165" s="189"/>
      <c r="T165" s="191">
        <f>SUM(T166:T167)</f>
        <v>0</v>
      </c>
      <c r="AR165" s="192" t="s">
        <v>82</v>
      </c>
      <c r="AT165" s="193" t="s">
        <v>74</v>
      </c>
      <c r="AU165" s="193" t="s">
        <v>82</v>
      </c>
      <c r="AY165" s="192" t="s">
        <v>183</v>
      </c>
      <c r="BK165" s="194">
        <f>SUM(BK166:BK167)</f>
        <v>0</v>
      </c>
    </row>
    <row r="166" spans="2:65" s="1" customFormat="1" ht="36" customHeight="1">
      <c r="B166" s="32"/>
      <c r="C166" s="197" t="s">
        <v>362</v>
      </c>
      <c r="D166" s="197" t="s">
        <v>185</v>
      </c>
      <c r="E166" s="198" t="s">
        <v>363</v>
      </c>
      <c r="F166" s="199" t="s">
        <v>364</v>
      </c>
      <c r="G166" s="200" t="s">
        <v>270</v>
      </c>
      <c r="H166" s="201">
        <v>15</v>
      </c>
      <c r="I166" s="202"/>
      <c r="J166" s="201">
        <f>ROUND(I166*H166,3)</f>
        <v>0</v>
      </c>
      <c r="K166" s="199" t="s">
        <v>189</v>
      </c>
      <c r="L166" s="36"/>
      <c r="M166" s="203" t="s">
        <v>1</v>
      </c>
      <c r="N166" s="204" t="s">
        <v>41</v>
      </c>
      <c r="O166" s="64"/>
      <c r="P166" s="205">
        <f>O166*H166</f>
        <v>0</v>
      </c>
      <c r="Q166" s="205">
        <v>1.4409999999999999E-2</v>
      </c>
      <c r="R166" s="205">
        <f>Q166*H166</f>
        <v>0.21614999999999998</v>
      </c>
      <c r="S166" s="205">
        <v>0</v>
      </c>
      <c r="T166" s="206">
        <f>S166*H166</f>
        <v>0</v>
      </c>
      <c r="AR166" s="207" t="s">
        <v>190</v>
      </c>
      <c r="AT166" s="207" t="s">
        <v>185</v>
      </c>
      <c r="AU166" s="207" t="s">
        <v>88</v>
      </c>
      <c r="AY166" s="15" t="s">
        <v>183</v>
      </c>
      <c r="BE166" s="208">
        <f>IF(N166="základná",J166,0)</f>
        <v>0</v>
      </c>
      <c r="BF166" s="208">
        <f>IF(N166="znížená",J166,0)</f>
        <v>0</v>
      </c>
      <c r="BG166" s="208">
        <f>IF(N166="zákl. prenesená",J166,0)</f>
        <v>0</v>
      </c>
      <c r="BH166" s="208">
        <f>IF(N166="zníž. prenesená",J166,0)</f>
        <v>0</v>
      </c>
      <c r="BI166" s="208">
        <f>IF(N166="nulová",J166,0)</f>
        <v>0</v>
      </c>
      <c r="BJ166" s="15" t="s">
        <v>88</v>
      </c>
      <c r="BK166" s="209">
        <f>ROUND(I166*H166,3)</f>
        <v>0</v>
      </c>
      <c r="BL166" s="15" t="s">
        <v>190</v>
      </c>
      <c r="BM166" s="207" t="s">
        <v>365</v>
      </c>
    </row>
    <row r="167" spans="2:65" s="12" customFormat="1">
      <c r="B167" s="210"/>
      <c r="C167" s="211"/>
      <c r="D167" s="212" t="s">
        <v>192</v>
      </c>
      <c r="E167" s="213" t="s">
        <v>1</v>
      </c>
      <c r="F167" s="214" t="s">
        <v>366</v>
      </c>
      <c r="G167" s="211"/>
      <c r="H167" s="215">
        <v>15</v>
      </c>
      <c r="I167" s="216"/>
      <c r="J167" s="211"/>
      <c r="K167" s="211"/>
      <c r="L167" s="217"/>
      <c r="M167" s="218"/>
      <c r="N167" s="219"/>
      <c r="O167" s="219"/>
      <c r="P167" s="219"/>
      <c r="Q167" s="219"/>
      <c r="R167" s="219"/>
      <c r="S167" s="219"/>
      <c r="T167" s="220"/>
      <c r="AT167" s="221" t="s">
        <v>192</v>
      </c>
      <c r="AU167" s="221" t="s">
        <v>88</v>
      </c>
      <c r="AV167" s="12" t="s">
        <v>88</v>
      </c>
      <c r="AW167" s="12" t="s">
        <v>31</v>
      </c>
      <c r="AX167" s="12" t="s">
        <v>82</v>
      </c>
      <c r="AY167" s="221" t="s">
        <v>183</v>
      </c>
    </row>
    <row r="168" spans="2:65" s="11" customFormat="1" ht="22.9" customHeight="1">
      <c r="B168" s="182"/>
      <c r="C168" s="183"/>
      <c r="D168" s="184" t="s">
        <v>74</v>
      </c>
      <c r="E168" s="195" t="s">
        <v>237</v>
      </c>
      <c r="F168" s="195" t="s">
        <v>298</v>
      </c>
      <c r="G168" s="183"/>
      <c r="H168" s="183"/>
      <c r="I168" s="186"/>
      <c r="J168" s="196">
        <f>BK168</f>
        <v>0</v>
      </c>
      <c r="K168" s="183"/>
      <c r="L168" s="187"/>
      <c r="M168" s="188"/>
      <c r="N168" s="189"/>
      <c r="O168" s="189"/>
      <c r="P168" s="190">
        <f>SUM(P169:P172)</f>
        <v>0</v>
      </c>
      <c r="Q168" s="189"/>
      <c r="R168" s="190">
        <f>SUM(R169:R172)</f>
        <v>2.43675E-2</v>
      </c>
      <c r="S168" s="189"/>
      <c r="T168" s="191">
        <f>SUM(T169:T172)</f>
        <v>8.7661000000000016</v>
      </c>
      <c r="AR168" s="192" t="s">
        <v>82</v>
      </c>
      <c r="AT168" s="193" t="s">
        <v>74</v>
      </c>
      <c r="AU168" s="193" t="s">
        <v>82</v>
      </c>
      <c r="AY168" s="192" t="s">
        <v>183</v>
      </c>
      <c r="BK168" s="194">
        <f>SUM(BK169:BK172)</f>
        <v>0</v>
      </c>
    </row>
    <row r="169" spans="2:65" s="1" customFormat="1" ht="24" customHeight="1">
      <c r="B169" s="32"/>
      <c r="C169" s="197" t="s">
        <v>367</v>
      </c>
      <c r="D169" s="197" t="s">
        <v>185</v>
      </c>
      <c r="E169" s="198" t="s">
        <v>368</v>
      </c>
      <c r="F169" s="199" t="s">
        <v>369</v>
      </c>
      <c r="G169" s="200" t="s">
        <v>270</v>
      </c>
      <c r="H169" s="201">
        <v>1</v>
      </c>
      <c r="I169" s="202"/>
      <c r="J169" s="201">
        <f>ROUND(I169*H169,3)</f>
        <v>0</v>
      </c>
      <c r="K169" s="199" t="s">
        <v>189</v>
      </c>
      <c r="L169" s="36"/>
      <c r="M169" s="203" t="s">
        <v>1</v>
      </c>
      <c r="N169" s="204" t="s">
        <v>41</v>
      </c>
      <c r="O169" s="64"/>
      <c r="P169" s="205">
        <f>O169*H169</f>
        <v>0</v>
      </c>
      <c r="Q169" s="205">
        <v>0</v>
      </c>
      <c r="R169" s="205">
        <f>Q169*H169</f>
        <v>0</v>
      </c>
      <c r="S169" s="205">
        <v>6.6000000000000003E-2</v>
      </c>
      <c r="T169" s="206">
        <f>S169*H169</f>
        <v>6.6000000000000003E-2</v>
      </c>
      <c r="AR169" s="207" t="s">
        <v>190</v>
      </c>
      <c r="AT169" s="207" t="s">
        <v>185</v>
      </c>
      <c r="AU169" s="207" t="s">
        <v>88</v>
      </c>
      <c r="AY169" s="15" t="s">
        <v>183</v>
      </c>
      <c r="BE169" s="208">
        <f>IF(N169="základná",J169,0)</f>
        <v>0</v>
      </c>
      <c r="BF169" s="208">
        <f>IF(N169="znížená",J169,0)</f>
        <v>0</v>
      </c>
      <c r="BG169" s="208">
        <f>IF(N169="zákl. prenesená",J169,0)</f>
        <v>0</v>
      </c>
      <c r="BH169" s="208">
        <f>IF(N169="zníž. prenesená",J169,0)</f>
        <v>0</v>
      </c>
      <c r="BI169" s="208">
        <f>IF(N169="nulová",J169,0)</f>
        <v>0</v>
      </c>
      <c r="BJ169" s="15" t="s">
        <v>88</v>
      </c>
      <c r="BK169" s="209">
        <f>ROUND(I169*H169,3)</f>
        <v>0</v>
      </c>
      <c r="BL169" s="15" t="s">
        <v>190</v>
      </c>
      <c r="BM169" s="207" t="s">
        <v>370</v>
      </c>
    </row>
    <row r="170" spans="2:65" s="12" customFormat="1" ht="22.5">
      <c r="B170" s="210"/>
      <c r="C170" s="211"/>
      <c r="D170" s="212" t="s">
        <v>192</v>
      </c>
      <c r="E170" s="213" t="s">
        <v>1</v>
      </c>
      <c r="F170" s="214" t="s">
        <v>371</v>
      </c>
      <c r="G170" s="211"/>
      <c r="H170" s="215">
        <v>1</v>
      </c>
      <c r="I170" s="216"/>
      <c r="J170" s="211"/>
      <c r="K170" s="211"/>
      <c r="L170" s="217"/>
      <c r="M170" s="218"/>
      <c r="N170" s="219"/>
      <c r="O170" s="219"/>
      <c r="P170" s="219"/>
      <c r="Q170" s="219"/>
      <c r="R170" s="219"/>
      <c r="S170" s="219"/>
      <c r="T170" s="220"/>
      <c r="AT170" s="221" t="s">
        <v>192</v>
      </c>
      <c r="AU170" s="221" t="s">
        <v>88</v>
      </c>
      <c r="AV170" s="12" t="s">
        <v>88</v>
      </c>
      <c r="AW170" s="12" t="s">
        <v>31</v>
      </c>
      <c r="AX170" s="12" t="s">
        <v>82</v>
      </c>
      <c r="AY170" s="221" t="s">
        <v>183</v>
      </c>
    </row>
    <row r="171" spans="2:65" s="1" customFormat="1" ht="36" customHeight="1">
      <c r="B171" s="32"/>
      <c r="C171" s="197" t="s">
        <v>372</v>
      </c>
      <c r="D171" s="197" t="s">
        <v>185</v>
      </c>
      <c r="E171" s="198" t="s">
        <v>373</v>
      </c>
      <c r="F171" s="199" t="s">
        <v>374</v>
      </c>
      <c r="G171" s="200" t="s">
        <v>188</v>
      </c>
      <c r="H171" s="201">
        <v>3.61</v>
      </c>
      <c r="I171" s="202"/>
      <c r="J171" s="201">
        <f>ROUND(I171*H171,3)</f>
        <v>0</v>
      </c>
      <c r="K171" s="199" t="s">
        <v>189</v>
      </c>
      <c r="L171" s="36"/>
      <c r="M171" s="203" t="s">
        <v>1</v>
      </c>
      <c r="N171" s="204" t="s">
        <v>41</v>
      </c>
      <c r="O171" s="64"/>
      <c r="P171" s="205">
        <f>O171*H171</f>
        <v>0</v>
      </c>
      <c r="Q171" s="205">
        <v>6.7499999999999999E-3</v>
      </c>
      <c r="R171" s="205">
        <f>Q171*H171</f>
        <v>2.43675E-2</v>
      </c>
      <c r="S171" s="205">
        <v>2.41</v>
      </c>
      <c r="T171" s="206">
        <f>S171*H171</f>
        <v>8.7001000000000008</v>
      </c>
      <c r="AR171" s="207" t="s">
        <v>190</v>
      </c>
      <c r="AT171" s="207" t="s">
        <v>185</v>
      </c>
      <c r="AU171" s="207" t="s">
        <v>88</v>
      </c>
      <c r="AY171" s="15" t="s">
        <v>183</v>
      </c>
      <c r="BE171" s="208">
        <f>IF(N171="základná",J171,0)</f>
        <v>0</v>
      </c>
      <c r="BF171" s="208">
        <f>IF(N171="znížená",J171,0)</f>
        <v>0</v>
      </c>
      <c r="BG171" s="208">
        <f>IF(N171="zákl. prenesená",J171,0)</f>
        <v>0</v>
      </c>
      <c r="BH171" s="208">
        <f>IF(N171="zníž. prenesená",J171,0)</f>
        <v>0</v>
      </c>
      <c r="BI171" s="208">
        <f>IF(N171="nulová",J171,0)</f>
        <v>0</v>
      </c>
      <c r="BJ171" s="15" t="s">
        <v>88</v>
      </c>
      <c r="BK171" s="209">
        <f>ROUND(I171*H171,3)</f>
        <v>0</v>
      </c>
      <c r="BL171" s="15" t="s">
        <v>190</v>
      </c>
      <c r="BM171" s="207" t="s">
        <v>375</v>
      </c>
    </row>
    <row r="172" spans="2:65" s="12" customFormat="1">
      <c r="B172" s="210"/>
      <c r="C172" s="211"/>
      <c r="D172" s="212" t="s">
        <v>192</v>
      </c>
      <c r="E172" s="213" t="s">
        <v>1</v>
      </c>
      <c r="F172" s="214" t="s">
        <v>376</v>
      </c>
      <c r="G172" s="211"/>
      <c r="H172" s="215">
        <v>3.61</v>
      </c>
      <c r="I172" s="216"/>
      <c r="J172" s="211"/>
      <c r="K172" s="211"/>
      <c r="L172" s="217"/>
      <c r="M172" s="218"/>
      <c r="N172" s="219"/>
      <c r="O172" s="219"/>
      <c r="P172" s="219"/>
      <c r="Q172" s="219"/>
      <c r="R172" s="219"/>
      <c r="S172" s="219"/>
      <c r="T172" s="220"/>
      <c r="AT172" s="221" t="s">
        <v>192</v>
      </c>
      <c r="AU172" s="221" t="s">
        <v>88</v>
      </c>
      <c r="AV172" s="12" t="s">
        <v>88</v>
      </c>
      <c r="AW172" s="12" t="s">
        <v>31</v>
      </c>
      <c r="AX172" s="12" t="s">
        <v>82</v>
      </c>
      <c r="AY172" s="221" t="s">
        <v>183</v>
      </c>
    </row>
    <row r="173" spans="2:65" s="11" customFormat="1" ht="22.9" customHeight="1">
      <c r="B173" s="182"/>
      <c r="C173" s="183"/>
      <c r="D173" s="184" t="s">
        <v>74</v>
      </c>
      <c r="E173" s="195" t="s">
        <v>377</v>
      </c>
      <c r="F173" s="195" t="s">
        <v>378</v>
      </c>
      <c r="G173" s="183"/>
      <c r="H173" s="183"/>
      <c r="I173" s="186"/>
      <c r="J173" s="196">
        <f>BK173</f>
        <v>0</v>
      </c>
      <c r="K173" s="183"/>
      <c r="L173" s="187"/>
      <c r="M173" s="188"/>
      <c r="N173" s="189"/>
      <c r="O173" s="189"/>
      <c r="P173" s="190">
        <f>P174</f>
        <v>0</v>
      </c>
      <c r="Q173" s="189"/>
      <c r="R173" s="190">
        <f>R174</f>
        <v>0</v>
      </c>
      <c r="S173" s="189"/>
      <c r="T173" s="191">
        <f>T174</f>
        <v>0</v>
      </c>
      <c r="AR173" s="192" t="s">
        <v>82</v>
      </c>
      <c r="AT173" s="193" t="s">
        <v>74</v>
      </c>
      <c r="AU173" s="193" t="s">
        <v>82</v>
      </c>
      <c r="AY173" s="192" t="s">
        <v>183</v>
      </c>
      <c r="BK173" s="194">
        <f>BK174</f>
        <v>0</v>
      </c>
    </row>
    <row r="174" spans="2:65" s="1" customFormat="1" ht="36" customHeight="1">
      <c r="B174" s="32"/>
      <c r="C174" s="197" t="s">
        <v>379</v>
      </c>
      <c r="D174" s="197" t="s">
        <v>185</v>
      </c>
      <c r="E174" s="198" t="s">
        <v>380</v>
      </c>
      <c r="F174" s="199" t="s">
        <v>381</v>
      </c>
      <c r="G174" s="200" t="s">
        <v>209</v>
      </c>
      <c r="H174" s="201">
        <v>43.136000000000003</v>
      </c>
      <c r="I174" s="202"/>
      <c r="J174" s="201">
        <f>ROUND(I174*H174,3)</f>
        <v>0</v>
      </c>
      <c r="K174" s="199" t="s">
        <v>189</v>
      </c>
      <c r="L174" s="36"/>
      <c r="M174" s="203" t="s">
        <v>1</v>
      </c>
      <c r="N174" s="204" t="s">
        <v>41</v>
      </c>
      <c r="O174" s="64"/>
      <c r="P174" s="205">
        <f>O174*H174</f>
        <v>0</v>
      </c>
      <c r="Q174" s="205">
        <v>0</v>
      </c>
      <c r="R174" s="205">
        <f>Q174*H174</f>
        <v>0</v>
      </c>
      <c r="S174" s="205">
        <v>0</v>
      </c>
      <c r="T174" s="206">
        <f>S174*H174</f>
        <v>0</v>
      </c>
      <c r="AR174" s="207" t="s">
        <v>190</v>
      </c>
      <c r="AT174" s="207" t="s">
        <v>185</v>
      </c>
      <c r="AU174" s="207" t="s">
        <v>88</v>
      </c>
      <c r="AY174" s="15" t="s">
        <v>183</v>
      </c>
      <c r="BE174" s="208">
        <f>IF(N174="základná",J174,0)</f>
        <v>0</v>
      </c>
      <c r="BF174" s="208">
        <f>IF(N174="znížená",J174,0)</f>
        <v>0</v>
      </c>
      <c r="BG174" s="208">
        <f>IF(N174="zákl. prenesená",J174,0)</f>
        <v>0</v>
      </c>
      <c r="BH174" s="208">
        <f>IF(N174="zníž. prenesená",J174,0)</f>
        <v>0</v>
      </c>
      <c r="BI174" s="208">
        <f>IF(N174="nulová",J174,0)</f>
        <v>0</v>
      </c>
      <c r="BJ174" s="15" t="s">
        <v>88</v>
      </c>
      <c r="BK174" s="209">
        <f>ROUND(I174*H174,3)</f>
        <v>0</v>
      </c>
      <c r="BL174" s="15" t="s">
        <v>190</v>
      </c>
      <c r="BM174" s="207" t="s">
        <v>382</v>
      </c>
    </row>
    <row r="175" spans="2:65" s="1" customFormat="1" ht="49.9" customHeight="1">
      <c r="B175" s="32"/>
      <c r="C175" s="33"/>
      <c r="D175" s="33"/>
      <c r="E175" s="185" t="s">
        <v>262</v>
      </c>
      <c r="F175" s="185" t="s">
        <v>263</v>
      </c>
      <c r="G175" s="33"/>
      <c r="H175" s="33"/>
      <c r="I175" s="115"/>
      <c r="J175" s="170">
        <f>BK175</f>
        <v>0</v>
      </c>
      <c r="K175" s="33"/>
      <c r="L175" s="36"/>
      <c r="M175" s="242"/>
      <c r="N175" s="64"/>
      <c r="O175" s="64"/>
      <c r="P175" s="64"/>
      <c r="Q175" s="64"/>
      <c r="R175" s="64"/>
      <c r="S175" s="64"/>
      <c r="T175" s="65"/>
      <c r="AT175" s="15" t="s">
        <v>74</v>
      </c>
      <c r="AU175" s="15" t="s">
        <v>75</v>
      </c>
      <c r="AY175" s="15" t="s">
        <v>264</v>
      </c>
      <c r="BK175" s="209">
        <f>SUM(BK176:BK178)</f>
        <v>0</v>
      </c>
    </row>
    <row r="176" spans="2:65" s="1" customFormat="1" ht="16.350000000000001" customHeight="1">
      <c r="B176" s="32"/>
      <c r="C176" s="243" t="s">
        <v>1</v>
      </c>
      <c r="D176" s="243" t="s">
        <v>185</v>
      </c>
      <c r="E176" s="244" t="s">
        <v>1</v>
      </c>
      <c r="F176" s="245" t="s">
        <v>1</v>
      </c>
      <c r="G176" s="246" t="s">
        <v>1</v>
      </c>
      <c r="H176" s="247"/>
      <c r="I176" s="247"/>
      <c r="J176" s="248">
        <f>BK176</f>
        <v>0</v>
      </c>
      <c r="K176" s="249"/>
      <c r="L176" s="36"/>
      <c r="M176" s="250" t="s">
        <v>1</v>
      </c>
      <c r="N176" s="251" t="s">
        <v>41</v>
      </c>
      <c r="O176" s="64"/>
      <c r="P176" s="64"/>
      <c r="Q176" s="64"/>
      <c r="R176" s="64"/>
      <c r="S176" s="64"/>
      <c r="T176" s="65"/>
      <c r="AT176" s="15" t="s">
        <v>264</v>
      </c>
      <c r="AU176" s="15" t="s">
        <v>82</v>
      </c>
      <c r="AY176" s="15" t="s">
        <v>264</v>
      </c>
      <c r="BE176" s="208">
        <f>IF(N176="základná",J176,0)</f>
        <v>0</v>
      </c>
      <c r="BF176" s="208">
        <f>IF(N176="znížená",J176,0)</f>
        <v>0</v>
      </c>
      <c r="BG176" s="208">
        <f>IF(N176="zákl. prenesená",J176,0)</f>
        <v>0</v>
      </c>
      <c r="BH176" s="208">
        <f>IF(N176="zníž. prenesená",J176,0)</f>
        <v>0</v>
      </c>
      <c r="BI176" s="208">
        <f>IF(N176="nulová",J176,0)</f>
        <v>0</v>
      </c>
      <c r="BJ176" s="15" t="s">
        <v>88</v>
      </c>
      <c r="BK176" s="209">
        <f>I176*H176</f>
        <v>0</v>
      </c>
    </row>
    <row r="177" spans="2:63" s="1" customFormat="1" ht="16.350000000000001" customHeight="1">
      <c r="B177" s="32"/>
      <c r="C177" s="243" t="s">
        <v>1</v>
      </c>
      <c r="D177" s="243" t="s">
        <v>185</v>
      </c>
      <c r="E177" s="244" t="s">
        <v>1</v>
      </c>
      <c r="F177" s="245" t="s">
        <v>1</v>
      </c>
      <c r="G177" s="246" t="s">
        <v>1</v>
      </c>
      <c r="H177" s="247"/>
      <c r="I177" s="247"/>
      <c r="J177" s="248">
        <f>BK177</f>
        <v>0</v>
      </c>
      <c r="K177" s="249"/>
      <c r="L177" s="36"/>
      <c r="M177" s="250" t="s">
        <v>1</v>
      </c>
      <c r="N177" s="251" t="s">
        <v>41</v>
      </c>
      <c r="O177" s="64"/>
      <c r="P177" s="64"/>
      <c r="Q177" s="64"/>
      <c r="R177" s="64"/>
      <c r="S177" s="64"/>
      <c r="T177" s="65"/>
      <c r="AT177" s="15" t="s">
        <v>264</v>
      </c>
      <c r="AU177" s="15" t="s">
        <v>82</v>
      </c>
      <c r="AY177" s="15" t="s">
        <v>264</v>
      </c>
      <c r="BE177" s="208">
        <f>IF(N177="základná",J177,0)</f>
        <v>0</v>
      </c>
      <c r="BF177" s="208">
        <f>IF(N177="znížená",J177,0)</f>
        <v>0</v>
      </c>
      <c r="BG177" s="208">
        <f>IF(N177="zákl. prenesená",J177,0)</f>
        <v>0</v>
      </c>
      <c r="BH177" s="208">
        <f>IF(N177="zníž. prenesená",J177,0)</f>
        <v>0</v>
      </c>
      <c r="BI177" s="208">
        <f>IF(N177="nulová",J177,0)</f>
        <v>0</v>
      </c>
      <c r="BJ177" s="15" t="s">
        <v>88</v>
      </c>
      <c r="BK177" s="209">
        <f>I177*H177</f>
        <v>0</v>
      </c>
    </row>
    <row r="178" spans="2:63" s="1" customFormat="1" ht="16.350000000000001" customHeight="1">
      <c r="B178" s="32"/>
      <c r="C178" s="243" t="s">
        <v>1</v>
      </c>
      <c r="D178" s="243" t="s">
        <v>185</v>
      </c>
      <c r="E178" s="244" t="s">
        <v>1</v>
      </c>
      <c r="F178" s="245" t="s">
        <v>1</v>
      </c>
      <c r="G178" s="246" t="s">
        <v>1</v>
      </c>
      <c r="H178" s="247"/>
      <c r="I178" s="247"/>
      <c r="J178" s="248">
        <f>BK178</f>
        <v>0</v>
      </c>
      <c r="K178" s="249"/>
      <c r="L178" s="36"/>
      <c r="M178" s="250" t="s">
        <v>1</v>
      </c>
      <c r="N178" s="251" t="s">
        <v>41</v>
      </c>
      <c r="O178" s="252"/>
      <c r="P178" s="252"/>
      <c r="Q178" s="252"/>
      <c r="R178" s="252"/>
      <c r="S178" s="252"/>
      <c r="T178" s="253"/>
      <c r="AT178" s="15" t="s">
        <v>264</v>
      </c>
      <c r="AU178" s="15" t="s">
        <v>82</v>
      </c>
      <c r="AY178" s="15" t="s">
        <v>264</v>
      </c>
      <c r="BE178" s="208">
        <f>IF(N178="základná",J178,0)</f>
        <v>0</v>
      </c>
      <c r="BF178" s="208">
        <f>IF(N178="znížená",J178,0)</f>
        <v>0</v>
      </c>
      <c r="BG178" s="208">
        <f>IF(N178="zákl. prenesená",J178,0)</f>
        <v>0</v>
      </c>
      <c r="BH178" s="208">
        <f>IF(N178="zníž. prenesená",J178,0)</f>
        <v>0</v>
      </c>
      <c r="BI178" s="208">
        <f>IF(N178="nulová",J178,0)</f>
        <v>0</v>
      </c>
      <c r="BJ178" s="15" t="s">
        <v>88</v>
      </c>
      <c r="BK178" s="209">
        <f>I178*H178</f>
        <v>0</v>
      </c>
    </row>
    <row r="179" spans="2:63" s="1" customFormat="1" ht="6.95" customHeight="1">
      <c r="B179" s="47"/>
      <c r="C179" s="48"/>
      <c r="D179" s="48"/>
      <c r="E179" s="48"/>
      <c r="F179" s="48"/>
      <c r="G179" s="48"/>
      <c r="H179" s="48"/>
      <c r="I179" s="146"/>
      <c r="J179" s="48"/>
      <c r="K179" s="48"/>
      <c r="L179" s="36"/>
    </row>
  </sheetData>
  <sheetProtection algorithmName="SHA-512" hashValue="WHLIAk61P2ypsZWKoEZ8rci87NIw+oR8+jqehWOCiulTQRZzqJzObOeuRYFrWyXkReVU1pSe5Qz0GvZphxdXpw==" saltValue="GPHKOngMrDgmxDJYY71R8GoWZLIj3UTZrOnuU6mXKC+8MLvFfWwtMfyGcrojdp2dlDydr4xGZd1jGB1L2+jSnw==" spinCount="100000" sheet="1" objects="1" scenarios="1" formatColumns="0" formatRows="0" autoFilter="0"/>
  <autoFilter ref="C127:K178"/>
  <mergeCells count="12">
    <mergeCell ref="E120:H120"/>
    <mergeCell ref="L2:V2"/>
    <mergeCell ref="E85:H85"/>
    <mergeCell ref="E87:H87"/>
    <mergeCell ref="E89:H89"/>
    <mergeCell ref="E116:H116"/>
    <mergeCell ref="E118:H118"/>
    <mergeCell ref="E7:H7"/>
    <mergeCell ref="E9:H9"/>
    <mergeCell ref="E11:H11"/>
    <mergeCell ref="E20:H20"/>
    <mergeCell ref="E29:H29"/>
  </mergeCells>
  <dataValidations count="2">
    <dataValidation type="list" allowBlank="1" showInputMessage="1" showErrorMessage="1" error="Povolené sú hodnoty K, M." sqref="D176:D179">
      <formula1>"K, M"</formula1>
    </dataValidation>
    <dataValidation type="list" allowBlank="1" showInputMessage="1" showErrorMessage="1" error="Povolené sú hodnoty základná, znížená, nulová." sqref="N176:N179">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98</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383</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ROUND(J125,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ROUND((ROUND((SUM(BE125:BE145)),  2) + SUM(BE147:BE149)), 2)</f>
        <v>0</v>
      </c>
      <c r="I35" s="127">
        <v>0.2</v>
      </c>
      <c r="J35" s="126">
        <f>ROUND((ROUND(((SUM(BE125:BE145))*I35),  2) + (SUM(BE147:BE149)*I35)), 2)</f>
        <v>0</v>
      </c>
      <c r="L35" s="36"/>
    </row>
    <row r="36" spans="2:12" s="1" customFormat="1" ht="14.45" customHeight="1">
      <c r="B36" s="36"/>
      <c r="E36" s="114" t="s">
        <v>41</v>
      </c>
      <c r="F36" s="126">
        <f>ROUND((ROUND((SUM(BF125:BF145)),  2) + SUM(BF147:BF149)), 2)</f>
        <v>0</v>
      </c>
      <c r="I36" s="127">
        <v>0.2</v>
      </c>
      <c r="J36" s="126">
        <f>ROUND((ROUND(((SUM(BF125:BF145))*I36),  2) + (SUM(BF147:BF149)*I36)), 2)</f>
        <v>0</v>
      </c>
      <c r="L36" s="36"/>
    </row>
    <row r="37" spans="2:12" s="1" customFormat="1" ht="14.45" hidden="1" customHeight="1">
      <c r="B37" s="36"/>
      <c r="E37" s="114" t="s">
        <v>42</v>
      </c>
      <c r="F37" s="126">
        <f>ROUND((ROUND((SUM(BG125:BG145)),  2) + SUM(BG147:BG149)), 2)</f>
        <v>0</v>
      </c>
      <c r="I37" s="127">
        <v>0.2</v>
      </c>
      <c r="J37" s="126">
        <f>0</f>
        <v>0</v>
      </c>
      <c r="L37" s="36"/>
    </row>
    <row r="38" spans="2:12" s="1" customFormat="1" ht="14.45" hidden="1" customHeight="1">
      <c r="B38" s="36"/>
      <c r="E38" s="114" t="s">
        <v>43</v>
      </c>
      <c r="F38" s="126">
        <f>ROUND((ROUND((SUM(BH125:BH145)),  2) + SUM(BH147:BH149)), 2)</f>
        <v>0</v>
      </c>
      <c r="I38" s="127">
        <v>0.2</v>
      </c>
      <c r="J38" s="126">
        <f>0</f>
        <v>0</v>
      </c>
      <c r="L38" s="36"/>
    </row>
    <row r="39" spans="2:12" s="1" customFormat="1" ht="14.45" hidden="1" customHeight="1">
      <c r="B39" s="36"/>
      <c r="E39" s="114" t="s">
        <v>44</v>
      </c>
      <c r="F39" s="126">
        <f>ROUND((ROUND((SUM(BI125:BI145)),  2) + SUM(BI147:BI149)),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2019-05.1.4 - Rybník č. 1 Schodisko</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J125</f>
        <v>0</v>
      </c>
      <c r="K98" s="33"/>
      <c r="L98" s="36"/>
      <c r="AU98" s="15" t="s">
        <v>164</v>
      </c>
    </row>
    <row r="99" spans="2:47" s="8" customFormat="1" ht="24.95" customHeight="1">
      <c r="B99" s="155"/>
      <c r="C99" s="156"/>
      <c r="D99" s="157" t="s">
        <v>165</v>
      </c>
      <c r="E99" s="158"/>
      <c r="F99" s="158"/>
      <c r="G99" s="158"/>
      <c r="H99" s="158"/>
      <c r="I99" s="159"/>
      <c r="J99" s="160">
        <f>J126</f>
        <v>0</v>
      </c>
      <c r="K99" s="156"/>
      <c r="L99" s="161"/>
    </row>
    <row r="100" spans="2:47" s="9" customFormat="1" ht="19.899999999999999" customHeight="1">
      <c r="B100" s="162"/>
      <c r="C100" s="97"/>
      <c r="D100" s="163" t="s">
        <v>304</v>
      </c>
      <c r="E100" s="164"/>
      <c r="F100" s="164"/>
      <c r="G100" s="164"/>
      <c r="H100" s="164"/>
      <c r="I100" s="165"/>
      <c r="J100" s="166">
        <f>J127</f>
        <v>0</v>
      </c>
      <c r="K100" s="97"/>
      <c r="L100" s="167"/>
    </row>
    <row r="101" spans="2:47" s="9" customFormat="1" ht="19.899999999999999" customHeight="1">
      <c r="B101" s="162"/>
      <c r="C101" s="97"/>
      <c r="D101" s="163" t="s">
        <v>305</v>
      </c>
      <c r="E101" s="164"/>
      <c r="F101" s="164"/>
      <c r="G101" s="164"/>
      <c r="H101" s="164"/>
      <c r="I101" s="165"/>
      <c r="J101" s="166">
        <f>J130</f>
        <v>0</v>
      </c>
      <c r="K101" s="97"/>
      <c r="L101" s="167"/>
    </row>
    <row r="102" spans="2:47" s="9" customFormat="1" ht="19.899999999999999" customHeight="1">
      <c r="B102" s="162"/>
      <c r="C102" s="97"/>
      <c r="D102" s="163" t="s">
        <v>267</v>
      </c>
      <c r="E102" s="164"/>
      <c r="F102" s="164"/>
      <c r="G102" s="164"/>
      <c r="H102" s="164"/>
      <c r="I102" s="165"/>
      <c r="J102" s="166">
        <f>J143</f>
        <v>0</v>
      </c>
      <c r="K102" s="97"/>
      <c r="L102" s="167"/>
    </row>
    <row r="103" spans="2:47" s="8" customFormat="1" ht="21.75" customHeight="1">
      <c r="B103" s="155"/>
      <c r="C103" s="156"/>
      <c r="D103" s="168" t="s">
        <v>168</v>
      </c>
      <c r="E103" s="156"/>
      <c r="F103" s="156"/>
      <c r="G103" s="156"/>
      <c r="H103" s="156"/>
      <c r="I103" s="169"/>
      <c r="J103" s="170">
        <f>J146</f>
        <v>0</v>
      </c>
      <c r="K103" s="156"/>
      <c r="L103" s="161"/>
    </row>
    <row r="104" spans="2:47" s="1" customFormat="1" ht="21.75" customHeight="1">
      <c r="B104" s="32"/>
      <c r="C104" s="33"/>
      <c r="D104" s="33"/>
      <c r="E104" s="33"/>
      <c r="F104" s="33"/>
      <c r="G104" s="33"/>
      <c r="H104" s="33"/>
      <c r="I104" s="115"/>
      <c r="J104" s="33"/>
      <c r="K104" s="33"/>
      <c r="L104" s="36"/>
    </row>
    <row r="105" spans="2:47" s="1" customFormat="1" ht="6.95" customHeight="1">
      <c r="B105" s="47"/>
      <c r="C105" s="48"/>
      <c r="D105" s="48"/>
      <c r="E105" s="48"/>
      <c r="F105" s="48"/>
      <c r="G105" s="48"/>
      <c r="H105" s="48"/>
      <c r="I105" s="146"/>
      <c r="J105" s="48"/>
      <c r="K105" s="48"/>
      <c r="L105" s="36"/>
    </row>
    <row r="109" spans="2:47" s="1" customFormat="1" ht="6.95" customHeight="1">
      <c r="B109" s="49"/>
      <c r="C109" s="50"/>
      <c r="D109" s="50"/>
      <c r="E109" s="50"/>
      <c r="F109" s="50"/>
      <c r="G109" s="50"/>
      <c r="H109" s="50"/>
      <c r="I109" s="149"/>
      <c r="J109" s="50"/>
      <c r="K109" s="50"/>
      <c r="L109" s="36"/>
    </row>
    <row r="110" spans="2:47" s="1" customFormat="1" ht="24.95" customHeight="1">
      <c r="B110" s="32"/>
      <c r="C110" s="21" t="s">
        <v>169</v>
      </c>
      <c r="D110" s="33"/>
      <c r="E110" s="33"/>
      <c r="F110" s="33"/>
      <c r="G110" s="33"/>
      <c r="H110" s="33"/>
      <c r="I110" s="115"/>
      <c r="J110" s="33"/>
      <c r="K110" s="33"/>
      <c r="L110" s="36"/>
    </row>
    <row r="111" spans="2:47" s="1" customFormat="1" ht="6.95" customHeight="1">
      <c r="B111" s="32"/>
      <c r="C111" s="33"/>
      <c r="D111" s="33"/>
      <c r="E111" s="33"/>
      <c r="F111" s="33"/>
      <c r="G111" s="33"/>
      <c r="H111" s="33"/>
      <c r="I111" s="115"/>
      <c r="J111" s="33"/>
      <c r="K111" s="33"/>
      <c r="L111" s="36"/>
    </row>
    <row r="112" spans="2:47" s="1" customFormat="1" ht="12" customHeight="1">
      <c r="B112" s="32"/>
      <c r="C112" s="27" t="s">
        <v>14</v>
      </c>
      <c r="D112" s="33"/>
      <c r="E112" s="33"/>
      <c r="F112" s="33"/>
      <c r="G112" s="33"/>
      <c r="H112" s="33"/>
      <c r="I112" s="115"/>
      <c r="J112" s="33"/>
      <c r="K112" s="33"/>
      <c r="L112" s="36"/>
    </row>
    <row r="113" spans="2:65" s="1" customFormat="1" ht="16.5" customHeight="1">
      <c r="B113" s="32"/>
      <c r="C113" s="33"/>
      <c r="D113" s="33"/>
      <c r="E113" s="300" t="str">
        <f>E7</f>
        <v>Rybníky Prejta - Oprava tesnania hrádze</v>
      </c>
      <c r="F113" s="301"/>
      <c r="G113" s="301"/>
      <c r="H113" s="301"/>
      <c r="I113" s="115"/>
      <c r="J113" s="33"/>
      <c r="K113" s="33"/>
      <c r="L113" s="36"/>
    </row>
    <row r="114" spans="2:65" ht="12" customHeight="1">
      <c r="B114" s="19"/>
      <c r="C114" s="27" t="s">
        <v>156</v>
      </c>
      <c r="D114" s="20"/>
      <c r="E114" s="20"/>
      <c r="F114" s="20"/>
      <c r="G114" s="20"/>
      <c r="H114" s="20"/>
      <c r="J114" s="20"/>
      <c r="K114" s="20"/>
      <c r="L114" s="18"/>
    </row>
    <row r="115" spans="2:65" s="1" customFormat="1" ht="16.5" customHeight="1">
      <c r="B115" s="32"/>
      <c r="C115" s="33"/>
      <c r="D115" s="33"/>
      <c r="E115" s="300" t="s">
        <v>157</v>
      </c>
      <c r="F115" s="299"/>
      <c r="G115" s="299"/>
      <c r="H115" s="299"/>
      <c r="I115" s="115"/>
      <c r="J115" s="33"/>
      <c r="K115" s="33"/>
      <c r="L115" s="36"/>
    </row>
    <row r="116" spans="2:65" s="1" customFormat="1" ht="12" customHeight="1">
      <c r="B116" s="32"/>
      <c r="C116" s="27" t="s">
        <v>158</v>
      </c>
      <c r="D116" s="33"/>
      <c r="E116" s="33"/>
      <c r="F116" s="33"/>
      <c r="G116" s="33"/>
      <c r="H116" s="33"/>
      <c r="I116" s="115"/>
      <c r="J116" s="33"/>
      <c r="K116" s="33"/>
      <c r="L116" s="36"/>
    </row>
    <row r="117" spans="2:65" s="1" customFormat="1" ht="16.5" customHeight="1">
      <c r="B117" s="32"/>
      <c r="C117" s="33"/>
      <c r="D117" s="33"/>
      <c r="E117" s="281" t="str">
        <f>E11</f>
        <v>2019-05.1.4 - Rybník č. 1 Schodisko</v>
      </c>
      <c r="F117" s="299"/>
      <c r="G117" s="299"/>
      <c r="H117" s="299"/>
      <c r="I117" s="115"/>
      <c r="J117" s="33"/>
      <c r="K117" s="33"/>
      <c r="L117" s="36"/>
    </row>
    <row r="118" spans="2:65" s="1" customFormat="1" ht="6.95" customHeight="1">
      <c r="B118" s="32"/>
      <c r="C118" s="33"/>
      <c r="D118" s="33"/>
      <c r="E118" s="33"/>
      <c r="F118" s="33"/>
      <c r="G118" s="33"/>
      <c r="H118" s="33"/>
      <c r="I118" s="115"/>
      <c r="J118" s="33"/>
      <c r="K118" s="33"/>
      <c r="L118" s="36"/>
    </row>
    <row r="119" spans="2:65" s="1" customFormat="1" ht="12" customHeight="1">
      <c r="B119" s="32"/>
      <c r="C119" s="27" t="s">
        <v>18</v>
      </c>
      <c r="D119" s="33"/>
      <c r="E119" s="33"/>
      <c r="F119" s="25" t="str">
        <f>F14</f>
        <v>Prejta</v>
      </c>
      <c r="G119" s="33"/>
      <c r="H119" s="33"/>
      <c r="I119" s="116" t="s">
        <v>20</v>
      </c>
      <c r="J119" s="59" t="str">
        <f>IF(J14="","",J14)</f>
        <v>11. 6. 2019</v>
      </c>
      <c r="K119" s="33"/>
      <c r="L119" s="36"/>
    </row>
    <row r="120" spans="2:65" s="1" customFormat="1" ht="6.95" customHeight="1">
      <c r="B120" s="32"/>
      <c r="C120" s="33"/>
      <c r="D120" s="33"/>
      <c r="E120" s="33"/>
      <c r="F120" s="33"/>
      <c r="G120" s="33"/>
      <c r="H120" s="33"/>
      <c r="I120" s="115"/>
      <c r="J120" s="33"/>
      <c r="K120" s="33"/>
      <c r="L120" s="36"/>
    </row>
    <row r="121" spans="2:65" s="1" customFormat="1" ht="27.95" customHeight="1">
      <c r="B121" s="32"/>
      <c r="C121" s="27" t="s">
        <v>22</v>
      </c>
      <c r="D121" s="33"/>
      <c r="E121" s="33"/>
      <c r="F121" s="25" t="str">
        <f>E17</f>
        <v>SRZ, MsO Dubnica nad Váhom</v>
      </c>
      <c r="G121" s="33"/>
      <c r="H121" s="33"/>
      <c r="I121" s="116" t="s">
        <v>28</v>
      </c>
      <c r="J121" s="30" t="str">
        <f>E23</f>
        <v>Hydroconsulting s.r.o.</v>
      </c>
      <c r="K121" s="33"/>
      <c r="L121" s="36"/>
    </row>
    <row r="122" spans="2:65" s="1" customFormat="1" ht="27.95" customHeight="1">
      <c r="B122" s="32"/>
      <c r="C122" s="27" t="s">
        <v>26</v>
      </c>
      <c r="D122" s="33"/>
      <c r="E122" s="33"/>
      <c r="F122" s="25" t="str">
        <f>IF(E20="","",E20)</f>
        <v>Vyplň údaj</v>
      </c>
      <c r="G122" s="33"/>
      <c r="H122" s="33"/>
      <c r="I122" s="116" t="s">
        <v>33</v>
      </c>
      <c r="J122" s="30" t="str">
        <f>E26</f>
        <v>Hydroconsulting s.r.o.</v>
      </c>
      <c r="K122" s="33"/>
      <c r="L122" s="36"/>
    </row>
    <row r="123" spans="2:65" s="1" customFormat="1" ht="10.35" customHeight="1">
      <c r="B123" s="32"/>
      <c r="C123" s="33"/>
      <c r="D123" s="33"/>
      <c r="E123" s="33"/>
      <c r="F123" s="33"/>
      <c r="G123" s="33"/>
      <c r="H123" s="33"/>
      <c r="I123" s="115"/>
      <c r="J123" s="33"/>
      <c r="K123" s="33"/>
      <c r="L123" s="36"/>
    </row>
    <row r="124" spans="2:65" s="10" customFormat="1" ht="29.25" customHeight="1">
      <c r="B124" s="171"/>
      <c r="C124" s="172" t="s">
        <v>170</v>
      </c>
      <c r="D124" s="173" t="s">
        <v>60</v>
      </c>
      <c r="E124" s="173" t="s">
        <v>56</v>
      </c>
      <c r="F124" s="173" t="s">
        <v>57</v>
      </c>
      <c r="G124" s="173" t="s">
        <v>171</v>
      </c>
      <c r="H124" s="173" t="s">
        <v>172</v>
      </c>
      <c r="I124" s="174" t="s">
        <v>173</v>
      </c>
      <c r="J124" s="175" t="s">
        <v>162</v>
      </c>
      <c r="K124" s="176" t="s">
        <v>174</v>
      </c>
      <c r="L124" s="177"/>
      <c r="M124" s="68" t="s">
        <v>1</v>
      </c>
      <c r="N124" s="69" t="s">
        <v>39</v>
      </c>
      <c r="O124" s="69" t="s">
        <v>175</v>
      </c>
      <c r="P124" s="69" t="s">
        <v>176</v>
      </c>
      <c r="Q124" s="69" t="s">
        <v>177</v>
      </c>
      <c r="R124" s="69" t="s">
        <v>178</v>
      </c>
      <c r="S124" s="69" t="s">
        <v>179</v>
      </c>
      <c r="T124" s="70" t="s">
        <v>180</v>
      </c>
    </row>
    <row r="125" spans="2:65" s="1" customFormat="1" ht="22.9" customHeight="1">
      <c r="B125" s="32"/>
      <c r="C125" s="75" t="s">
        <v>163</v>
      </c>
      <c r="D125" s="33"/>
      <c r="E125" s="33"/>
      <c r="F125" s="33"/>
      <c r="G125" s="33"/>
      <c r="H125" s="33"/>
      <c r="I125" s="115"/>
      <c r="J125" s="178">
        <f>BK125</f>
        <v>0</v>
      </c>
      <c r="K125" s="33"/>
      <c r="L125" s="36"/>
      <c r="M125" s="71"/>
      <c r="N125" s="72"/>
      <c r="O125" s="72"/>
      <c r="P125" s="179">
        <f>P126+P146</f>
        <v>0</v>
      </c>
      <c r="Q125" s="72"/>
      <c r="R125" s="179">
        <f>R126+R146</f>
        <v>24.795363200000001</v>
      </c>
      <c r="S125" s="72"/>
      <c r="T125" s="180">
        <f>T126+T146</f>
        <v>5.61</v>
      </c>
      <c r="AT125" s="15" t="s">
        <v>74</v>
      </c>
      <c r="AU125" s="15" t="s">
        <v>164</v>
      </c>
      <c r="BK125" s="181">
        <f>BK126+BK146</f>
        <v>0</v>
      </c>
    </row>
    <row r="126" spans="2:65" s="11" customFormat="1" ht="25.9" customHeight="1">
      <c r="B126" s="182"/>
      <c r="C126" s="183"/>
      <c r="D126" s="184" t="s">
        <v>74</v>
      </c>
      <c r="E126" s="185" t="s">
        <v>181</v>
      </c>
      <c r="F126" s="185" t="s">
        <v>182</v>
      </c>
      <c r="G126" s="183"/>
      <c r="H126" s="183"/>
      <c r="I126" s="186"/>
      <c r="J126" s="170">
        <f>BK126</f>
        <v>0</v>
      </c>
      <c r="K126" s="183"/>
      <c r="L126" s="187"/>
      <c r="M126" s="188"/>
      <c r="N126" s="189"/>
      <c r="O126" s="189"/>
      <c r="P126" s="190">
        <f>P127+P130+P143</f>
        <v>0</v>
      </c>
      <c r="Q126" s="189"/>
      <c r="R126" s="190">
        <f>R127+R130+R143</f>
        <v>24.795363200000001</v>
      </c>
      <c r="S126" s="189"/>
      <c r="T126" s="191">
        <f>T127+T130+T143</f>
        <v>5.61</v>
      </c>
      <c r="AR126" s="192" t="s">
        <v>82</v>
      </c>
      <c r="AT126" s="193" t="s">
        <v>74</v>
      </c>
      <c r="AU126" s="193" t="s">
        <v>75</v>
      </c>
      <c r="AY126" s="192" t="s">
        <v>183</v>
      </c>
      <c r="BK126" s="194">
        <f>BK127+BK130+BK143</f>
        <v>0</v>
      </c>
    </row>
    <row r="127" spans="2:65" s="11" customFormat="1" ht="22.9" customHeight="1">
      <c r="B127" s="182"/>
      <c r="C127" s="183"/>
      <c r="D127" s="184" t="s">
        <v>74</v>
      </c>
      <c r="E127" s="195" t="s">
        <v>88</v>
      </c>
      <c r="F127" s="195" t="s">
        <v>325</v>
      </c>
      <c r="G127" s="183"/>
      <c r="H127" s="183"/>
      <c r="I127" s="186"/>
      <c r="J127" s="196">
        <f>BK127</f>
        <v>0</v>
      </c>
      <c r="K127" s="183"/>
      <c r="L127" s="187"/>
      <c r="M127" s="188"/>
      <c r="N127" s="189"/>
      <c r="O127" s="189"/>
      <c r="P127" s="190">
        <f>SUM(P128:P129)</f>
        <v>0</v>
      </c>
      <c r="Q127" s="189"/>
      <c r="R127" s="190">
        <f>SUM(R128:R129)</f>
        <v>9.3888060000000007</v>
      </c>
      <c r="S127" s="189"/>
      <c r="T127" s="191">
        <f>SUM(T128:T129)</f>
        <v>0</v>
      </c>
      <c r="AR127" s="192" t="s">
        <v>82</v>
      </c>
      <c r="AT127" s="193" t="s">
        <v>74</v>
      </c>
      <c r="AU127" s="193" t="s">
        <v>82</v>
      </c>
      <c r="AY127" s="192" t="s">
        <v>183</v>
      </c>
      <c r="BK127" s="194">
        <f>SUM(BK128:BK129)</f>
        <v>0</v>
      </c>
    </row>
    <row r="128" spans="2:65" s="1" customFormat="1" ht="16.5" customHeight="1">
      <c r="B128" s="32"/>
      <c r="C128" s="197" t="s">
        <v>82</v>
      </c>
      <c r="D128" s="197" t="s">
        <v>185</v>
      </c>
      <c r="E128" s="198" t="s">
        <v>326</v>
      </c>
      <c r="F128" s="199" t="s">
        <v>327</v>
      </c>
      <c r="G128" s="200" t="s">
        <v>188</v>
      </c>
      <c r="H128" s="201">
        <v>4.2</v>
      </c>
      <c r="I128" s="202"/>
      <c r="J128" s="201">
        <f>ROUND(I128*H128,3)</f>
        <v>0</v>
      </c>
      <c r="K128" s="199" t="s">
        <v>189</v>
      </c>
      <c r="L128" s="36"/>
      <c r="M128" s="203" t="s">
        <v>1</v>
      </c>
      <c r="N128" s="204" t="s">
        <v>41</v>
      </c>
      <c r="O128" s="64"/>
      <c r="P128" s="205">
        <f>O128*H128</f>
        <v>0</v>
      </c>
      <c r="Q128" s="205">
        <v>2.23543</v>
      </c>
      <c r="R128" s="205">
        <f>Q128*H128</f>
        <v>9.3888060000000007</v>
      </c>
      <c r="S128" s="205">
        <v>0</v>
      </c>
      <c r="T128" s="206">
        <f>S128*H128</f>
        <v>0</v>
      </c>
      <c r="AR128" s="207" t="s">
        <v>190</v>
      </c>
      <c r="AT128" s="207" t="s">
        <v>185</v>
      </c>
      <c r="AU128" s="207" t="s">
        <v>88</v>
      </c>
      <c r="AY128" s="15" t="s">
        <v>183</v>
      </c>
      <c r="BE128" s="208">
        <f>IF(N128="základná",J128,0)</f>
        <v>0</v>
      </c>
      <c r="BF128" s="208">
        <f>IF(N128="znížená",J128,0)</f>
        <v>0</v>
      </c>
      <c r="BG128" s="208">
        <f>IF(N128="zákl. prenesená",J128,0)</f>
        <v>0</v>
      </c>
      <c r="BH128" s="208">
        <f>IF(N128="zníž. prenesená",J128,0)</f>
        <v>0</v>
      </c>
      <c r="BI128" s="208">
        <f>IF(N128="nulová",J128,0)</f>
        <v>0</v>
      </c>
      <c r="BJ128" s="15" t="s">
        <v>88</v>
      </c>
      <c r="BK128" s="209">
        <f>ROUND(I128*H128,3)</f>
        <v>0</v>
      </c>
      <c r="BL128" s="15" t="s">
        <v>190</v>
      </c>
      <c r="BM128" s="207" t="s">
        <v>384</v>
      </c>
    </row>
    <row r="129" spans="2:65" s="12" customFormat="1">
      <c r="B129" s="210"/>
      <c r="C129" s="211"/>
      <c r="D129" s="212" t="s">
        <v>192</v>
      </c>
      <c r="E129" s="213" t="s">
        <v>1</v>
      </c>
      <c r="F129" s="214" t="s">
        <v>385</v>
      </c>
      <c r="G129" s="211"/>
      <c r="H129" s="215">
        <v>4.2</v>
      </c>
      <c r="I129" s="216"/>
      <c r="J129" s="211"/>
      <c r="K129" s="211"/>
      <c r="L129" s="217"/>
      <c r="M129" s="218"/>
      <c r="N129" s="219"/>
      <c r="O129" s="219"/>
      <c r="P129" s="219"/>
      <c r="Q129" s="219"/>
      <c r="R129" s="219"/>
      <c r="S129" s="219"/>
      <c r="T129" s="220"/>
      <c r="AT129" s="221" t="s">
        <v>192</v>
      </c>
      <c r="AU129" s="221" t="s">
        <v>88</v>
      </c>
      <c r="AV129" s="12" t="s">
        <v>88</v>
      </c>
      <c r="AW129" s="12" t="s">
        <v>31</v>
      </c>
      <c r="AX129" s="12" t="s">
        <v>82</v>
      </c>
      <c r="AY129" s="221" t="s">
        <v>183</v>
      </c>
    </row>
    <row r="130" spans="2:65" s="11" customFormat="1" ht="22.9" customHeight="1">
      <c r="B130" s="182"/>
      <c r="C130" s="183"/>
      <c r="D130" s="184" t="s">
        <v>74</v>
      </c>
      <c r="E130" s="195" t="s">
        <v>198</v>
      </c>
      <c r="F130" s="195" t="s">
        <v>338</v>
      </c>
      <c r="G130" s="183"/>
      <c r="H130" s="183"/>
      <c r="I130" s="186"/>
      <c r="J130" s="196">
        <f>BK130</f>
        <v>0</v>
      </c>
      <c r="K130" s="183"/>
      <c r="L130" s="187"/>
      <c r="M130" s="188"/>
      <c r="N130" s="189"/>
      <c r="O130" s="189"/>
      <c r="P130" s="190">
        <f>SUM(P131:P142)</f>
        <v>0</v>
      </c>
      <c r="Q130" s="189"/>
      <c r="R130" s="190">
        <f>SUM(R131:R142)</f>
        <v>15.4065572</v>
      </c>
      <c r="S130" s="189"/>
      <c r="T130" s="191">
        <f>SUM(T131:T142)</f>
        <v>0</v>
      </c>
      <c r="AR130" s="192" t="s">
        <v>82</v>
      </c>
      <c r="AT130" s="193" t="s">
        <v>74</v>
      </c>
      <c r="AU130" s="193" t="s">
        <v>82</v>
      </c>
      <c r="AY130" s="192" t="s">
        <v>183</v>
      </c>
      <c r="BK130" s="194">
        <f>SUM(BK131:BK142)</f>
        <v>0</v>
      </c>
    </row>
    <row r="131" spans="2:65" s="1" customFormat="1" ht="24" customHeight="1">
      <c r="B131" s="32"/>
      <c r="C131" s="197" t="s">
        <v>88</v>
      </c>
      <c r="D131" s="197" t="s">
        <v>185</v>
      </c>
      <c r="E131" s="198" t="s">
        <v>347</v>
      </c>
      <c r="F131" s="199" t="s">
        <v>348</v>
      </c>
      <c r="G131" s="200" t="s">
        <v>188</v>
      </c>
      <c r="H131" s="201">
        <v>6.5</v>
      </c>
      <c r="I131" s="202"/>
      <c r="J131" s="201">
        <f>ROUND(I131*H131,3)</f>
        <v>0</v>
      </c>
      <c r="K131" s="199" t="s">
        <v>189</v>
      </c>
      <c r="L131" s="36"/>
      <c r="M131" s="203" t="s">
        <v>1</v>
      </c>
      <c r="N131" s="204" t="s">
        <v>41</v>
      </c>
      <c r="O131" s="64"/>
      <c r="P131" s="205">
        <f>O131*H131</f>
        <v>0</v>
      </c>
      <c r="Q131" s="205">
        <v>2.3254700000000001</v>
      </c>
      <c r="R131" s="205">
        <f>Q131*H131</f>
        <v>15.115555000000001</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386</v>
      </c>
    </row>
    <row r="132" spans="2:65" s="12" customFormat="1" ht="33.75">
      <c r="B132" s="210"/>
      <c r="C132" s="211"/>
      <c r="D132" s="212" t="s">
        <v>192</v>
      </c>
      <c r="E132" s="213" t="s">
        <v>1</v>
      </c>
      <c r="F132" s="214" t="s">
        <v>387</v>
      </c>
      <c r="G132" s="211"/>
      <c r="H132" s="215">
        <v>6.5</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72" customHeight="1">
      <c r="B133" s="32"/>
      <c r="C133" s="197" t="s">
        <v>198</v>
      </c>
      <c r="D133" s="197" t="s">
        <v>185</v>
      </c>
      <c r="E133" s="198" t="s">
        <v>352</v>
      </c>
      <c r="F133" s="199" t="s">
        <v>353</v>
      </c>
      <c r="G133" s="200" t="s">
        <v>240</v>
      </c>
      <c r="H133" s="201">
        <v>20.95</v>
      </c>
      <c r="I133" s="202"/>
      <c r="J133" s="201">
        <f>ROUND(I133*H133,3)</f>
        <v>0</v>
      </c>
      <c r="K133" s="199" t="s">
        <v>189</v>
      </c>
      <c r="L133" s="36"/>
      <c r="M133" s="203" t="s">
        <v>1</v>
      </c>
      <c r="N133" s="204" t="s">
        <v>41</v>
      </c>
      <c r="O133" s="64"/>
      <c r="P133" s="205">
        <f>O133*H133</f>
        <v>0</v>
      </c>
      <c r="Q133" s="205">
        <v>3.3400000000000001E-3</v>
      </c>
      <c r="R133" s="205">
        <f>Q133*H133</f>
        <v>6.9972999999999994E-2</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388</v>
      </c>
    </row>
    <row r="134" spans="2:65" s="12" customFormat="1">
      <c r="B134" s="210"/>
      <c r="C134" s="211"/>
      <c r="D134" s="212" t="s">
        <v>192</v>
      </c>
      <c r="E134" s="213" t="s">
        <v>1</v>
      </c>
      <c r="F134" s="214" t="s">
        <v>389</v>
      </c>
      <c r="G134" s="211"/>
      <c r="H134" s="215">
        <v>16.8</v>
      </c>
      <c r="I134" s="216"/>
      <c r="J134" s="211"/>
      <c r="K134" s="211"/>
      <c r="L134" s="217"/>
      <c r="M134" s="218"/>
      <c r="N134" s="219"/>
      <c r="O134" s="219"/>
      <c r="P134" s="219"/>
      <c r="Q134" s="219"/>
      <c r="R134" s="219"/>
      <c r="S134" s="219"/>
      <c r="T134" s="220"/>
      <c r="AT134" s="221" t="s">
        <v>192</v>
      </c>
      <c r="AU134" s="221" t="s">
        <v>88</v>
      </c>
      <c r="AV134" s="12" t="s">
        <v>88</v>
      </c>
      <c r="AW134" s="12" t="s">
        <v>31</v>
      </c>
      <c r="AX134" s="12" t="s">
        <v>75</v>
      </c>
      <c r="AY134" s="221" t="s">
        <v>183</v>
      </c>
    </row>
    <row r="135" spans="2:65" s="12" customFormat="1">
      <c r="B135" s="210"/>
      <c r="C135" s="211"/>
      <c r="D135" s="212" t="s">
        <v>192</v>
      </c>
      <c r="E135" s="213" t="s">
        <v>1</v>
      </c>
      <c r="F135" s="214" t="s">
        <v>390</v>
      </c>
      <c r="G135" s="211"/>
      <c r="H135" s="215">
        <v>4.1500000000000004</v>
      </c>
      <c r="I135" s="216"/>
      <c r="J135" s="211"/>
      <c r="K135" s="211"/>
      <c r="L135" s="217"/>
      <c r="M135" s="218"/>
      <c r="N135" s="219"/>
      <c r="O135" s="219"/>
      <c r="P135" s="219"/>
      <c r="Q135" s="219"/>
      <c r="R135" s="219"/>
      <c r="S135" s="219"/>
      <c r="T135" s="220"/>
      <c r="AT135" s="221" t="s">
        <v>192</v>
      </c>
      <c r="AU135" s="221" t="s">
        <v>88</v>
      </c>
      <c r="AV135" s="12" t="s">
        <v>88</v>
      </c>
      <c r="AW135" s="12" t="s">
        <v>31</v>
      </c>
      <c r="AX135" s="12" t="s">
        <v>75</v>
      </c>
      <c r="AY135" s="221" t="s">
        <v>183</v>
      </c>
    </row>
    <row r="136" spans="2:65" s="13" customFormat="1">
      <c r="B136" s="222"/>
      <c r="C136" s="223"/>
      <c r="D136" s="212" t="s">
        <v>192</v>
      </c>
      <c r="E136" s="224" t="s">
        <v>1</v>
      </c>
      <c r="F136" s="225" t="s">
        <v>205</v>
      </c>
      <c r="G136" s="223"/>
      <c r="H136" s="226">
        <v>20.950000000000003</v>
      </c>
      <c r="I136" s="227"/>
      <c r="J136" s="223"/>
      <c r="K136" s="223"/>
      <c r="L136" s="228"/>
      <c r="M136" s="229"/>
      <c r="N136" s="230"/>
      <c r="O136" s="230"/>
      <c r="P136" s="230"/>
      <c r="Q136" s="230"/>
      <c r="R136" s="230"/>
      <c r="S136" s="230"/>
      <c r="T136" s="231"/>
      <c r="AT136" s="232" t="s">
        <v>192</v>
      </c>
      <c r="AU136" s="232" t="s">
        <v>88</v>
      </c>
      <c r="AV136" s="13" t="s">
        <v>190</v>
      </c>
      <c r="AW136" s="13" t="s">
        <v>31</v>
      </c>
      <c r="AX136" s="13" t="s">
        <v>82</v>
      </c>
      <c r="AY136" s="232" t="s">
        <v>183</v>
      </c>
    </row>
    <row r="137" spans="2:65" s="1" customFormat="1" ht="72" customHeight="1">
      <c r="B137" s="32"/>
      <c r="C137" s="197" t="s">
        <v>190</v>
      </c>
      <c r="D137" s="197" t="s">
        <v>185</v>
      </c>
      <c r="E137" s="198" t="s">
        <v>358</v>
      </c>
      <c r="F137" s="199" t="s">
        <v>359</v>
      </c>
      <c r="G137" s="200" t="s">
        <v>240</v>
      </c>
      <c r="H137" s="201">
        <v>20.95</v>
      </c>
      <c r="I137" s="202"/>
      <c r="J137" s="201">
        <f>ROUND(I137*H137,3)</f>
        <v>0</v>
      </c>
      <c r="K137" s="199" t="s">
        <v>189</v>
      </c>
      <c r="L137" s="36"/>
      <c r="M137" s="203" t="s">
        <v>1</v>
      </c>
      <c r="N137" s="204" t="s">
        <v>41</v>
      </c>
      <c r="O137" s="64"/>
      <c r="P137" s="205">
        <f>O137*H137</f>
        <v>0</v>
      </c>
      <c r="Q137" s="205">
        <v>0</v>
      </c>
      <c r="R137" s="205">
        <f>Q137*H137</f>
        <v>0</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391</v>
      </c>
    </row>
    <row r="138" spans="2:65" s="12" customFormat="1">
      <c r="B138" s="210"/>
      <c r="C138" s="211"/>
      <c r="D138" s="212" t="s">
        <v>192</v>
      </c>
      <c r="E138" s="213" t="s">
        <v>1</v>
      </c>
      <c r="F138" s="214" t="s">
        <v>389</v>
      </c>
      <c r="G138" s="211"/>
      <c r="H138" s="215">
        <v>16.8</v>
      </c>
      <c r="I138" s="216"/>
      <c r="J138" s="211"/>
      <c r="K138" s="211"/>
      <c r="L138" s="217"/>
      <c r="M138" s="218"/>
      <c r="N138" s="219"/>
      <c r="O138" s="219"/>
      <c r="P138" s="219"/>
      <c r="Q138" s="219"/>
      <c r="R138" s="219"/>
      <c r="S138" s="219"/>
      <c r="T138" s="220"/>
      <c r="AT138" s="221" t="s">
        <v>192</v>
      </c>
      <c r="AU138" s="221" t="s">
        <v>88</v>
      </c>
      <c r="AV138" s="12" t="s">
        <v>88</v>
      </c>
      <c r="AW138" s="12" t="s">
        <v>31</v>
      </c>
      <c r="AX138" s="12" t="s">
        <v>75</v>
      </c>
      <c r="AY138" s="221" t="s">
        <v>183</v>
      </c>
    </row>
    <row r="139" spans="2:65" s="12" customFormat="1">
      <c r="B139" s="210"/>
      <c r="C139" s="211"/>
      <c r="D139" s="212" t="s">
        <v>192</v>
      </c>
      <c r="E139" s="213" t="s">
        <v>1</v>
      </c>
      <c r="F139" s="214" t="s">
        <v>390</v>
      </c>
      <c r="G139" s="211"/>
      <c r="H139" s="215">
        <v>4.1500000000000004</v>
      </c>
      <c r="I139" s="216"/>
      <c r="J139" s="211"/>
      <c r="K139" s="211"/>
      <c r="L139" s="217"/>
      <c r="M139" s="218"/>
      <c r="N139" s="219"/>
      <c r="O139" s="219"/>
      <c r="P139" s="219"/>
      <c r="Q139" s="219"/>
      <c r="R139" s="219"/>
      <c r="S139" s="219"/>
      <c r="T139" s="220"/>
      <c r="AT139" s="221" t="s">
        <v>192</v>
      </c>
      <c r="AU139" s="221" t="s">
        <v>88</v>
      </c>
      <c r="AV139" s="12" t="s">
        <v>88</v>
      </c>
      <c r="AW139" s="12" t="s">
        <v>31</v>
      </c>
      <c r="AX139" s="12" t="s">
        <v>75</v>
      </c>
      <c r="AY139" s="221" t="s">
        <v>183</v>
      </c>
    </row>
    <row r="140" spans="2:65" s="13" customFormat="1">
      <c r="B140" s="222"/>
      <c r="C140" s="223"/>
      <c r="D140" s="212" t="s">
        <v>192</v>
      </c>
      <c r="E140" s="224" t="s">
        <v>1</v>
      </c>
      <c r="F140" s="225" t="s">
        <v>205</v>
      </c>
      <c r="G140" s="223"/>
      <c r="H140" s="226">
        <v>20.950000000000003</v>
      </c>
      <c r="I140" s="227"/>
      <c r="J140" s="223"/>
      <c r="K140" s="223"/>
      <c r="L140" s="228"/>
      <c r="M140" s="229"/>
      <c r="N140" s="230"/>
      <c r="O140" s="230"/>
      <c r="P140" s="230"/>
      <c r="Q140" s="230"/>
      <c r="R140" s="230"/>
      <c r="S140" s="230"/>
      <c r="T140" s="231"/>
      <c r="AT140" s="232" t="s">
        <v>192</v>
      </c>
      <c r="AU140" s="232" t="s">
        <v>88</v>
      </c>
      <c r="AV140" s="13" t="s">
        <v>190</v>
      </c>
      <c r="AW140" s="13" t="s">
        <v>31</v>
      </c>
      <c r="AX140" s="13" t="s">
        <v>82</v>
      </c>
      <c r="AY140" s="232" t="s">
        <v>183</v>
      </c>
    </row>
    <row r="141" spans="2:65" s="1" customFormat="1" ht="24" customHeight="1">
      <c r="B141" s="32"/>
      <c r="C141" s="233" t="s">
        <v>214</v>
      </c>
      <c r="D141" s="233" t="s">
        <v>206</v>
      </c>
      <c r="E141" s="234" t="s">
        <v>339</v>
      </c>
      <c r="F141" s="235" t="s">
        <v>340</v>
      </c>
      <c r="G141" s="236" t="s">
        <v>240</v>
      </c>
      <c r="H141" s="237">
        <v>41.16</v>
      </c>
      <c r="I141" s="238"/>
      <c r="J141" s="237">
        <f>ROUND(I141*H141,3)</f>
        <v>0</v>
      </c>
      <c r="K141" s="235" t="s">
        <v>189</v>
      </c>
      <c r="L141" s="239"/>
      <c r="M141" s="240" t="s">
        <v>1</v>
      </c>
      <c r="N141" s="241" t="s">
        <v>41</v>
      </c>
      <c r="O141" s="64"/>
      <c r="P141" s="205">
        <f>O141*H141</f>
        <v>0</v>
      </c>
      <c r="Q141" s="205">
        <v>5.3699999999999998E-3</v>
      </c>
      <c r="R141" s="205">
        <f>Q141*H141</f>
        <v>0.22102919999999998</v>
      </c>
      <c r="S141" s="205">
        <v>0</v>
      </c>
      <c r="T141" s="206">
        <f>S141*H141</f>
        <v>0</v>
      </c>
      <c r="AR141" s="207" t="s">
        <v>210</v>
      </c>
      <c r="AT141" s="207" t="s">
        <v>206</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392</v>
      </c>
    </row>
    <row r="142" spans="2:65" s="12" customFormat="1">
      <c r="B142" s="210"/>
      <c r="C142" s="211"/>
      <c r="D142" s="212" t="s">
        <v>192</v>
      </c>
      <c r="E142" s="213" t="s">
        <v>1</v>
      </c>
      <c r="F142" s="214" t="s">
        <v>393</v>
      </c>
      <c r="G142" s="211"/>
      <c r="H142" s="215">
        <v>41.16</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237</v>
      </c>
      <c r="F143" s="195" t="s">
        <v>298</v>
      </c>
      <c r="G143" s="183"/>
      <c r="H143" s="183"/>
      <c r="I143" s="186"/>
      <c r="J143" s="196">
        <f>BK143</f>
        <v>0</v>
      </c>
      <c r="K143" s="183"/>
      <c r="L143" s="187"/>
      <c r="M143" s="188"/>
      <c r="N143" s="189"/>
      <c r="O143" s="189"/>
      <c r="P143" s="190">
        <f>SUM(P144:P145)</f>
        <v>0</v>
      </c>
      <c r="Q143" s="189"/>
      <c r="R143" s="190">
        <f>SUM(R144:R145)</f>
        <v>0</v>
      </c>
      <c r="S143" s="189"/>
      <c r="T143" s="191">
        <f>SUM(T144:T145)</f>
        <v>5.61</v>
      </c>
      <c r="AR143" s="192" t="s">
        <v>82</v>
      </c>
      <c r="AT143" s="193" t="s">
        <v>74</v>
      </c>
      <c r="AU143" s="193" t="s">
        <v>82</v>
      </c>
      <c r="AY143" s="192" t="s">
        <v>183</v>
      </c>
      <c r="BK143" s="194">
        <f>SUM(BK144:BK145)</f>
        <v>0</v>
      </c>
    </row>
    <row r="144" spans="2:65" s="1" customFormat="1" ht="36" customHeight="1">
      <c r="B144" s="32"/>
      <c r="C144" s="197" t="s">
        <v>219</v>
      </c>
      <c r="D144" s="197" t="s">
        <v>185</v>
      </c>
      <c r="E144" s="198" t="s">
        <v>394</v>
      </c>
      <c r="F144" s="199" t="s">
        <v>395</v>
      </c>
      <c r="G144" s="200" t="s">
        <v>188</v>
      </c>
      <c r="H144" s="201">
        <v>2.5499999999999998</v>
      </c>
      <c r="I144" s="202"/>
      <c r="J144" s="201">
        <f>ROUND(I144*H144,3)</f>
        <v>0</v>
      </c>
      <c r="K144" s="199" t="s">
        <v>189</v>
      </c>
      <c r="L144" s="36"/>
      <c r="M144" s="203" t="s">
        <v>1</v>
      </c>
      <c r="N144" s="204" t="s">
        <v>41</v>
      </c>
      <c r="O144" s="64"/>
      <c r="P144" s="205">
        <f>O144*H144</f>
        <v>0</v>
      </c>
      <c r="Q144" s="205">
        <v>0</v>
      </c>
      <c r="R144" s="205">
        <f>Q144*H144</f>
        <v>0</v>
      </c>
      <c r="S144" s="205">
        <v>2.2000000000000002</v>
      </c>
      <c r="T144" s="206">
        <f>S144*H144</f>
        <v>5.61</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396</v>
      </c>
    </row>
    <row r="145" spans="2:63" s="12" customFormat="1">
      <c r="B145" s="210"/>
      <c r="C145" s="211"/>
      <c r="D145" s="212" t="s">
        <v>192</v>
      </c>
      <c r="E145" s="213" t="s">
        <v>1</v>
      </c>
      <c r="F145" s="214" t="s">
        <v>397</v>
      </c>
      <c r="G145" s="211"/>
      <c r="H145" s="215">
        <v>2.5499999999999998</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3" s="1" customFormat="1" ht="49.9" customHeight="1">
      <c r="B146" s="32"/>
      <c r="C146" s="33"/>
      <c r="D146" s="33"/>
      <c r="E146" s="185" t="s">
        <v>262</v>
      </c>
      <c r="F146" s="185" t="s">
        <v>263</v>
      </c>
      <c r="G146" s="33"/>
      <c r="H146" s="33"/>
      <c r="I146" s="115"/>
      <c r="J146" s="170">
        <f>BK146</f>
        <v>0</v>
      </c>
      <c r="K146" s="33"/>
      <c r="L146" s="36"/>
      <c r="M146" s="242"/>
      <c r="N146" s="64"/>
      <c r="O146" s="64"/>
      <c r="P146" s="64"/>
      <c r="Q146" s="64"/>
      <c r="R146" s="64"/>
      <c r="S146" s="64"/>
      <c r="T146" s="65"/>
      <c r="AT146" s="15" t="s">
        <v>74</v>
      </c>
      <c r="AU146" s="15" t="s">
        <v>75</v>
      </c>
      <c r="AY146" s="15" t="s">
        <v>264</v>
      </c>
      <c r="BK146" s="209">
        <f>SUM(BK147:BK149)</f>
        <v>0</v>
      </c>
    </row>
    <row r="147" spans="2:63" s="1" customFormat="1" ht="16.350000000000001" customHeight="1">
      <c r="B147" s="32"/>
      <c r="C147" s="243" t="s">
        <v>1</v>
      </c>
      <c r="D147" s="243" t="s">
        <v>185</v>
      </c>
      <c r="E147" s="244" t="s">
        <v>1</v>
      </c>
      <c r="F147" s="245" t="s">
        <v>1</v>
      </c>
      <c r="G147" s="246" t="s">
        <v>1</v>
      </c>
      <c r="H147" s="247"/>
      <c r="I147" s="247"/>
      <c r="J147" s="248">
        <f>BK147</f>
        <v>0</v>
      </c>
      <c r="K147" s="249"/>
      <c r="L147" s="36"/>
      <c r="M147" s="250" t="s">
        <v>1</v>
      </c>
      <c r="N147" s="251" t="s">
        <v>41</v>
      </c>
      <c r="O147" s="64"/>
      <c r="P147" s="64"/>
      <c r="Q147" s="64"/>
      <c r="R147" s="64"/>
      <c r="S147" s="64"/>
      <c r="T147" s="65"/>
      <c r="AT147" s="15" t="s">
        <v>264</v>
      </c>
      <c r="AU147" s="15" t="s">
        <v>82</v>
      </c>
      <c r="AY147" s="15" t="s">
        <v>264</v>
      </c>
      <c r="BE147" s="208">
        <f>IF(N147="základná",J147,0)</f>
        <v>0</v>
      </c>
      <c r="BF147" s="208">
        <f>IF(N147="znížená",J147,0)</f>
        <v>0</v>
      </c>
      <c r="BG147" s="208">
        <f>IF(N147="zákl. prenesená",J147,0)</f>
        <v>0</v>
      </c>
      <c r="BH147" s="208">
        <f>IF(N147="zníž. prenesená",J147,0)</f>
        <v>0</v>
      </c>
      <c r="BI147" s="208">
        <f>IF(N147="nulová",J147,0)</f>
        <v>0</v>
      </c>
      <c r="BJ147" s="15" t="s">
        <v>88</v>
      </c>
      <c r="BK147" s="209">
        <f>I147*H147</f>
        <v>0</v>
      </c>
    </row>
    <row r="148" spans="2:63" s="1" customFormat="1" ht="16.350000000000001" customHeight="1">
      <c r="B148" s="32"/>
      <c r="C148" s="243" t="s">
        <v>1</v>
      </c>
      <c r="D148" s="243" t="s">
        <v>185</v>
      </c>
      <c r="E148" s="244" t="s">
        <v>1</v>
      </c>
      <c r="F148" s="245" t="s">
        <v>1</v>
      </c>
      <c r="G148" s="246" t="s">
        <v>1</v>
      </c>
      <c r="H148" s="247"/>
      <c r="I148" s="247"/>
      <c r="J148" s="248">
        <f>BK148</f>
        <v>0</v>
      </c>
      <c r="K148" s="249"/>
      <c r="L148" s="36"/>
      <c r="M148" s="250" t="s">
        <v>1</v>
      </c>
      <c r="N148" s="251" t="s">
        <v>41</v>
      </c>
      <c r="O148" s="64"/>
      <c r="P148" s="64"/>
      <c r="Q148" s="64"/>
      <c r="R148" s="64"/>
      <c r="S148" s="64"/>
      <c r="T148" s="65"/>
      <c r="AT148" s="15" t="s">
        <v>264</v>
      </c>
      <c r="AU148" s="15" t="s">
        <v>82</v>
      </c>
      <c r="AY148" s="15" t="s">
        <v>264</v>
      </c>
      <c r="BE148" s="208">
        <f>IF(N148="základná",J148,0)</f>
        <v>0</v>
      </c>
      <c r="BF148" s="208">
        <f>IF(N148="znížená",J148,0)</f>
        <v>0</v>
      </c>
      <c r="BG148" s="208">
        <f>IF(N148="zákl. prenesená",J148,0)</f>
        <v>0</v>
      </c>
      <c r="BH148" s="208">
        <f>IF(N148="zníž. prenesená",J148,0)</f>
        <v>0</v>
      </c>
      <c r="BI148" s="208">
        <f>IF(N148="nulová",J148,0)</f>
        <v>0</v>
      </c>
      <c r="BJ148" s="15" t="s">
        <v>88</v>
      </c>
      <c r="BK148" s="209">
        <f>I148*H148</f>
        <v>0</v>
      </c>
    </row>
    <row r="149" spans="2:63" s="1" customFormat="1" ht="16.350000000000001" customHeight="1">
      <c r="B149" s="32"/>
      <c r="C149" s="243" t="s">
        <v>1</v>
      </c>
      <c r="D149" s="243" t="s">
        <v>185</v>
      </c>
      <c r="E149" s="244" t="s">
        <v>1</v>
      </c>
      <c r="F149" s="245" t="s">
        <v>1</v>
      </c>
      <c r="G149" s="246" t="s">
        <v>1</v>
      </c>
      <c r="H149" s="247"/>
      <c r="I149" s="247"/>
      <c r="J149" s="248">
        <f>BK149</f>
        <v>0</v>
      </c>
      <c r="K149" s="249"/>
      <c r="L149" s="36"/>
      <c r="M149" s="250" t="s">
        <v>1</v>
      </c>
      <c r="N149" s="251" t="s">
        <v>41</v>
      </c>
      <c r="O149" s="252"/>
      <c r="P149" s="252"/>
      <c r="Q149" s="252"/>
      <c r="R149" s="252"/>
      <c r="S149" s="252"/>
      <c r="T149" s="253"/>
      <c r="AT149" s="15" t="s">
        <v>264</v>
      </c>
      <c r="AU149" s="15" t="s">
        <v>82</v>
      </c>
      <c r="AY149" s="15" t="s">
        <v>264</v>
      </c>
      <c r="BE149" s="208">
        <f>IF(N149="základná",J149,0)</f>
        <v>0</v>
      </c>
      <c r="BF149" s="208">
        <f>IF(N149="znížená",J149,0)</f>
        <v>0</v>
      </c>
      <c r="BG149" s="208">
        <f>IF(N149="zákl. prenesená",J149,0)</f>
        <v>0</v>
      </c>
      <c r="BH149" s="208">
        <f>IF(N149="zníž. prenesená",J149,0)</f>
        <v>0</v>
      </c>
      <c r="BI149" s="208">
        <f>IF(N149="nulová",J149,0)</f>
        <v>0</v>
      </c>
      <c r="BJ149" s="15" t="s">
        <v>88</v>
      </c>
      <c r="BK149" s="209">
        <f>I149*H149</f>
        <v>0</v>
      </c>
    </row>
    <row r="150" spans="2:63" s="1" customFormat="1" ht="6.95" customHeight="1">
      <c r="B150" s="47"/>
      <c r="C150" s="48"/>
      <c r="D150" s="48"/>
      <c r="E150" s="48"/>
      <c r="F150" s="48"/>
      <c r="G150" s="48"/>
      <c r="H150" s="48"/>
      <c r="I150" s="146"/>
      <c r="J150" s="48"/>
      <c r="K150" s="48"/>
      <c r="L150" s="36"/>
    </row>
  </sheetData>
  <sheetProtection algorithmName="SHA-512" hashValue="klhAkVJD1vewoMiL/D8dvzbW+Gu7vZ+ZqT7tmMTo4FNdhp4pBNgwsGzsyI4YyCAnwJhrfh3wW54SSEBl1Bw7GA==" saltValue="3UG+aROAevo9nxTCsr3E+tka2Sq15iVIjZKX8PSZ6kH8BsFpKht+z/xG2MqyqRlaUbdTuX5O1KLm87vHX5msRQ==" spinCount="100000" sheet="1" objects="1" scenarios="1" formatColumns="0" formatRows="0" autoFilter="0"/>
  <autoFilter ref="C124:K149"/>
  <mergeCells count="12">
    <mergeCell ref="E117:H117"/>
    <mergeCell ref="L2:V2"/>
    <mergeCell ref="E85:H85"/>
    <mergeCell ref="E87:H87"/>
    <mergeCell ref="E89:H89"/>
    <mergeCell ref="E113:H113"/>
    <mergeCell ref="E115:H115"/>
    <mergeCell ref="E7:H7"/>
    <mergeCell ref="E9:H9"/>
    <mergeCell ref="E11:H11"/>
    <mergeCell ref="E20:H20"/>
    <mergeCell ref="E29:H29"/>
  </mergeCells>
  <dataValidations count="2">
    <dataValidation type="list" allowBlank="1" showInputMessage="1" showErrorMessage="1" error="Povolené sú hodnoty K, M." sqref="D147:D150">
      <formula1>"K, M"</formula1>
    </dataValidation>
    <dataValidation type="list" allowBlank="1" showInputMessage="1" showErrorMessage="1" error="Povolené sú hodnoty základná, znížená, nulová." sqref="N147:N15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7"/>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101</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398</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ROUND(J127,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ROUND((ROUND((SUM(BE127:BE152)),  2) + SUM(BE154:BE156)), 2)</f>
        <v>0</v>
      </c>
      <c r="I35" s="127">
        <v>0.2</v>
      </c>
      <c r="J35" s="126">
        <f>ROUND((ROUND(((SUM(BE127:BE152))*I35),  2) + (SUM(BE154:BE156)*I35)), 2)</f>
        <v>0</v>
      </c>
      <c r="L35" s="36"/>
    </row>
    <row r="36" spans="2:12" s="1" customFormat="1" ht="14.45" customHeight="1">
      <c r="B36" s="36"/>
      <c r="E36" s="114" t="s">
        <v>41</v>
      </c>
      <c r="F36" s="126">
        <f>ROUND((ROUND((SUM(BF127:BF152)),  2) + SUM(BF154:BF156)), 2)</f>
        <v>0</v>
      </c>
      <c r="I36" s="127">
        <v>0.2</v>
      </c>
      <c r="J36" s="126">
        <f>ROUND((ROUND(((SUM(BF127:BF152))*I36),  2) + (SUM(BF154:BF156)*I36)), 2)</f>
        <v>0</v>
      </c>
      <c r="L36" s="36"/>
    </row>
    <row r="37" spans="2:12" s="1" customFormat="1" ht="14.45" hidden="1" customHeight="1">
      <c r="B37" s="36"/>
      <c r="E37" s="114" t="s">
        <v>42</v>
      </c>
      <c r="F37" s="126">
        <f>ROUND((ROUND((SUM(BG127:BG152)),  2) + SUM(BG154:BG156)), 2)</f>
        <v>0</v>
      </c>
      <c r="I37" s="127">
        <v>0.2</v>
      </c>
      <c r="J37" s="126">
        <f>0</f>
        <v>0</v>
      </c>
      <c r="L37" s="36"/>
    </row>
    <row r="38" spans="2:12" s="1" customFormat="1" ht="14.45" hidden="1" customHeight="1">
      <c r="B38" s="36"/>
      <c r="E38" s="114" t="s">
        <v>43</v>
      </c>
      <c r="F38" s="126">
        <f>ROUND((ROUND((SUM(BH127:BH152)),  2) + SUM(BH154:BH156)), 2)</f>
        <v>0</v>
      </c>
      <c r="I38" s="127">
        <v>0.2</v>
      </c>
      <c r="J38" s="126">
        <f>0</f>
        <v>0</v>
      </c>
      <c r="L38" s="36"/>
    </row>
    <row r="39" spans="2:12" s="1" customFormat="1" ht="14.45" hidden="1" customHeight="1">
      <c r="B39" s="36"/>
      <c r="E39" s="114" t="s">
        <v>44</v>
      </c>
      <c r="F39" s="126">
        <f>ROUND((ROUND((SUM(BI127:BI152)),  2) + SUM(BI154:BI156)),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2019-05.1.5 - Rybník č. 1 Výtokové krídla výpustného objektu  a lovisko</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J127</f>
        <v>0</v>
      </c>
      <c r="K98" s="33"/>
      <c r="L98" s="36"/>
      <c r="AU98" s="15" t="s">
        <v>164</v>
      </c>
    </row>
    <row r="99" spans="2:47" s="8" customFormat="1" ht="24.95" customHeight="1">
      <c r="B99" s="155"/>
      <c r="C99" s="156"/>
      <c r="D99" s="157" t="s">
        <v>165</v>
      </c>
      <c r="E99" s="158"/>
      <c r="F99" s="158"/>
      <c r="G99" s="158"/>
      <c r="H99" s="158"/>
      <c r="I99" s="159"/>
      <c r="J99" s="160">
        <f>J128</f>
        <v>0</v>
      </c>
      <c r="K99" s="156"/>
      <c r="L99" s="161"/>
    </row>
    <row r="100" spans="2:47" s="9" customFormat="1" ht="19.899999999999999" customHeight="1">
      <c r="B100" s="162"/>
      <c r="C100" s="97"/>
      <c r="D100" s="163" t="s">
        <v>304</v>
      </c>
      <c r="E100" s="164"/>
      <c r="F100" s="164"/>
      <c r="G100" s="164"/>
      <c r="H100" s="164"/>
      <c r="I100" s="165"/>
      <c r="J100" s="166">
        <f>J129</f>
        <v>0</v>
      </c>
      <c r="K100" s="97"/>
      <c r="L100" s="167"/>
    </row>
    <row r="101" spans="2:47" s="9" customFormat="1" ht="19.899999999999999" customHeight="1">
      <c r="B101" s="162"/>
      <c r="C101" s="97"/>
      <c r="D101" s="163" t="s">
        <v>305</v>
      </c>
      <c r="E101" s="164"/>
      <c r="F101" s="164"/>
      <c r="G101" s="164"/>
      <c r="H101" s="164"/>
      <c r="I101" s="165"/>
      <c r="J101" s="166">
        <f>J134</f>
        <v>0</v>
      </c>
      <c r="K101" s="97"/>
      <c r="L101" s="167"/>
    </row>
    <row r="102" spans="2:47" s="9" customFormat="1" ht="19.899999999999999" customHeight="1">
      <c r="B102" s="162"/>
      <c r="C102" s="97"/>
      <c r="D102" s="163" t="s">
        <v>399</v>
      </c>
      <c r="E102" s="164"/>
      <c r="F102" s="164"/>
      <c r="G102" s="164"/>
      <c r="H102" s="164"/>
      <c r="I102" s="165"/>
      <c r="J102" s="166">
        <f>J143</f>
        <v>0</v>
      </c>
      <c r="K102" s="97"/>
      <c r="L102" s="167"/>
    </row>
    <row r="103" spans="2:47" s="9" customFormat="1" ht="19.899999999999999" customHeight="1">
      <c r="B103" s="162"/>
      <c r="C103" s="97"/>
      <c r="D103" s="163" t="s">
        <v>267</v>
      </c>
      <c r="E103" s="164"/>
      <c r="F103" s="164"/>
      <c r="G103" s="164"/>
      <c r="H103" s="164"/>
      <c r="I103" s="165"/>
      <c r="J103" s="166">
        <f>J148</f>
        <v>0</v>
      </c>
      <c r="K103" s="97"/>
      <c r="L103" s="167"/>
    </row>
    <row r="104" spans="2:47" s="9" customFormat="1" ht="19.899999999999999" customHeight="1">
      <c r="B104" s="162"/>
      <c r="C104" s="97"/>
      <c r="D104" s="163" t="s">
        <v>307</v>
      </c>
      <c r="E104" s="164"/>
      <c r="F104" s="164"/>
      <c r="G104" s="164"/>
      <c r="H104" s="164"/>
      <c r="I104" s="165"/>
      <c r="J104" s="166">
        <f>J151</f>
        <v>0</v>
      </c>
      <c r="K104" s="97"/>
      <c r="L104" s="167"/>
    </row>
    <row r="105" spans="2:47" s="8" customFormat="1" ht="21.75" customHeight="1">
      <c r="B105" s="155"/>
      <c r="C105" s="156"/>
      <c r="D105" s="168" t="s">
        <v>168</v>
      </c>
      <c r="E105" s="156"/>
      <c r="F105" s="156"/>
      <c r="G105" s="156"/>
      <c r="H105" s="156"/>
      <c r="I105" s="169"/>
      <c r="J105" s="170">
        <f>J153</f>
        <v>0</v>
      </c>
      <c r="K105" s="156"/>
      <c r="L105" s="161"/>
    </row>
    <row r="106" spans="2:47" s="1" customFormat="1" ht="21.75" customHeight="1">
      <c r="B106" s="32"/>
      <c r="C106" s="33"/>
      <c r="D106" s="33"/>
      <c r="E106" s="33"/>
      <c r="F106" s="33"/>
      <c r="G106" s="33"/>
      <c r="H106" s="33"/>
      <c r="I106" s="115"/>
      <c r="J106" s="33"/>
      <c r="K106" s="33"/>
      <c r="L106" s="36"/>
    </row>
    <row r="107" spans="2:47" s="1" customFormat="1" ht="6.95" customHeight="1">
      <c r="B107" s="47"/>
      <c r="C107" s="48"/>
      <c r="D107" s="48"/>
      <c r="E107" s="48"/>
      <c r="F107" s="48"/>
      <c r="G107" s="48"/>
      <c r="H107" s="48"/>
      <c r="I107" s="146"/>
      <c r="J107" s="48"/>
      <c r="K107" s="48"/>
      <c r="L107" s="36"/>
    </row>
    <row r="111" spans="2:47" s="1" customFormat="1" ht="6.95" customHeight="1">
      <c r="B111" s="49"/>
      <c r="C111" s="50"/>
      <c r="D111" s="50"/>
      <c r="E111" s="50"/>
      <c r="F111" s="50"/>
      <c r="G111" s="50"/>
      <c r="H111" s="50"/>
      <c r="I111" s="149"/>
      <c r="J111" s="50"/>
      <c r="K111" s="50"/>
      <c r="L111" s="36"/>
    </row>
    <row r="112" spans="2:47" s="1" customFormat="1" ht="24.95" customHeight="1">
      <c r="B112" s="32"/>
      <c r="C112" s="21" t="s">
        <v>169</v>
      </c>
      <c r="D112" s="33"/>
      <c r="E112" s="33"/>
      <c r="F112" s="33"/>
      <c r="G112" s="33"/>
      <c r="H112" s="33"/>
      <c r="I112" s="115"/>
      <c r="J112" s="33"/>
      <c r="K112" s="33"/>
      <c r="L112" s="36"/>
    </row>
    <row r="113" spans="2:63" s="1" customFormat="1" ht="6.95" customHeight="1">
      <c r="B113" s="32"/>
      <c r="C113" s="33"/>
      <c r="D113" s="33"/>
      <c r="E113" s="33"/>
      <c r="F113" s="33"/>
      <c r="G113" s="33"/>
      <c r="H113" s="33"/>
      <c r="I113" s="115"/>
      <c r="J113" s="33"/>
      <c r="K113" s="33"/>
      <c r="L113" s="36"/>
    </row>
    <row r="114" spans="2:63" s="1" customFormat="1" ht="12" customHeight="1">
      <c r="B114" s="32"/>
      <c r="C114" s="27" t="s">
        <v>14</v>
      </c>
      <c r="D114" s="33"/>
      <c r="E114" s="33"/>
      <c r="F114" s="33"/>
      <c r="G114" s="33"/>
      <c r="H114" s="33"/>
      <c r="I114" s="115"/>
      <c r="J114" s="33"/>
      <c r="K114" s="33"/>
      <c r="L114" s="36"/>
    </row>
    <row r="115" spans="2:63" s="1" customFormat="1" ht="16.5" customHeight="1">
      <c r="B115" s="32"/>
      <c r="C115" s="33"/>
      <c r="D115" s="33"/>
      <c r="E115" s="300" t="str">
        <f>E7</f>
        <v>Rybníky Prejta - Oprava tesnania hrádze</v>
      </c>
      <c r="F115" s="301"/>
      <c r="G115" s="301"/>
      <c r="H115" s="301"/>
      <c r="I115" s="115"/>
      <c r="J115" s="33"/>
      <c r="K115" s="33"/>
      <c r="L115" s="36"/>
    </row>
    <row r="116" spans="2:63" ht="12" customHeight="1">
      <c r="B116" s="19"/>
      <c r="C116" s="27" t="s">
        <v>156</v>
      </c>
      <c r="D116" s="20"/>
      <c r="E116" s="20"/>
      <c r="F116" s="20"/>
      <c r="G116" s="20"/>
      <c r="H116" s="20"/>
      <c r="J116" s="20"/>
      <c r="K116" s="20"/>
      <c r="L116" s="18"/>
    </row>
    <row r="117" spans="2:63" s="1" customFormat="1" ht="16.5" customHeight="1">
      <c r="B117" s="32"/>
      <c r="C117" s="33"/>
      <c r="D117" s="33"/>
      <c r="E117" s="300" t="s">
        <v>157</v>
      </c>
      <c r="F117" s="299"/>
      <c r="G117" s="299"/>
      <c r="H117" s="299"/>
      <c r="I117" s="115"/>
      <c r="J117" s="33"/>
      <c r="K117" s="33"/>
      <c r="L117" s="36"/>
    </row>
    <row r="118" spans="2:63" s="1" customFormat="1" ht="12" customHeight="1">
      <c r="B118" s="32"/>
      <c r="C118" s="27" t="s">
        <v>158</v>
      </c>
      <c r="D118" s="33"/>
      <c r="E118" s="33"/>
      <c r="F118" s="33"/>
      <c r="G118" s="33"/>
      <c r="H118" s="33"/>
      <c r="I118" s="115"/>
      <c r="J118" s="33"/>
      <c r="K118" s="33"/>
      <c r="L118" s="36"/>
    </row>
    <row r="119" spans="2:63" s="1" customFormat="1" ht="16.5" customHeight="1">
      <c r="B119" s="32"/>
      <c r="C119" s="33"/>
      <c r="D119" s="33"/>
      <c r="E119" s="281" t="str">
        <f>E11</f>
        <v>2019-05.1.5 - Rybník č. 1 Výtokové krídla výpustného objektu  a lovisko</v>
      </c>
      <c r="F119" s="299"/>
      <c r="G119" s="299"/>
      <c r="H119" s="299"/>
      <c r="I119" s="115"/>
      <c r="J119" s="33"/>
      <c r="K119" s="33"/>
      <c r="L119" s="36"/>
    </row>
    <row r="120" spans="2:63" s="1" customFormat="1" ht="6.95" customHeight="1">
      <c r="B120" s="32"/>
      <c r="C120" s="33"/>
      <c r="D120" s="33"/>
      <c r="E120" s="33"/>
      <c r="F120" s="33"/>
      <c r="G120" s="33"/>
      <c r="H120" s="33"/>
      <c r="I120" s="115"/>
      <c r="J120" s="33"/>
      <c r="K120" s="33"/>
      <c r="L120" s="36"/>
    </row>
    <row r="121" spans="2:63" s="1" customFormat="1" ht="12" customHeight="1">
      <c r="B121" s="32"/>
      <c r="C121" s="27" t="s">
        <v>18</v>
      </c>
      <c r="D121" s="33"/>
      <c r="E121" s="33"/>
      <c r="F121" s="25" t="str">
        <f>F14</f>
        <v>Prejta</v>
      </c>
      <c r="G121" s="33"/>
      <c r="H121" s="33"/>
      <c r="I121" s="116" t="s">
        <v>20</v>
      </c>
      <c r="J121" s="59" t="str">
        <f>IF(J14="","",J14)</f>
        <v>11. 6. 2019</v>
      </c>
      <c r="K121" s="33"/>
      <c r="L121" s="36"/>
    </row>
    <row r="122" spans="2:63" s="1" customFormat="1" ht="6.95" customHeight="1">
      <c r="B122" s="32"/>
      <c r="C122" s="33"/>
      <c r="D122" s="33"/>
      <c r="E122" s="33"/>
      <c r="F122" s="33"/>
      <c r="G122" s="33"/>
      <c r="H122" s="33"/>
      <c r="I122" s="115"/>
      <c r="J122" s="33"/>
      <c r="K122" s="33"/>
      <c r="L122" s="36"/>
    </row>
    <row r="123" spans="2:63" s="1" customFormat="1" ht="27.95" customHeight="1">
      <c r="B123" s="32"/>
      <c r="C123" s="27" t="s">
        <v>22</v>
      </c>
      <c r="D123" s="33"/>
      <c r="E123" s="33"/>
      <c r="F123" s="25" t="str">
        <f>E17</f>
        <v>SRZ, MsO Dubnica nad Váhom</v>
      </c>
      <c r="G123" s="33"/>
      <c r="H123" s="33"/>
      <c r="I123" s="116" t="s">
        <v>28</v>
      </c>
      <c r="J123" s="30" t="str">
        <f>E23</f>
        <v>Hydroconsulting s.r.o.</v>
      </c>
      <c r="K123" s="33"/>
      <c r="L123" s="36"/>
    </row>
    <row r="124" spans="2:63" s="1" customFormat="1" ht="27.95" customHeight="1">
      <c r="B124" s="32"/>
      <c r="C124" s="27" t="s">
        <v>26</v>
      </c>
      <c r="D124" s="33"/>
      <c r="E124" s="33"/>
      <c r="F124" s="25" t="str">
        <f>IF(E20="","",E20)</f>
        <v>Vyplň údaj</v>
      </c>
      <c r="G124" s="33"/>
      <c r="H124" s="33"/>
      <c r="I124" s="116" t="s">
        <v>33</v>
      </c>
      <c r="J124" s="30" t="str">
        <f>E26</f>
        <v>Hydroconsulting s.r.o.</v>
      </c>
      <c r="K124" s="33"/>
      <c r="L124" s="36"/>
    </row>
    <row r="125" spans="2:63" s="1" customFormat="1" ht="10.35" customHeight="1">
      <c r="B125" s="32"/>
      <c r="C125" s="33"/>
      <c r="D125" s="33"/>
      <c r="E125" s="33"/>
      <c r="F125" s="33"/>
      <c r="G125" s="33"/>
      <c r="H125" s="33"/>
      <c r="I125" s="115"/>
      <c r="J125" s="33"/>
      <c r="K125" s="33"/>
      <c r="L125" s="36"/>
    </row>
    <row r="126" spans="2:63" s="10" customFormat="1" ht="29.25" customHeight="1">
      <c r="B126" s="171"/>
      <c r="C126" s="172" t="s">
        <v>170</v>
      </c>
      <c r="D126" s="173" t="s">
        <v>60</v>
      </c>
      <c r="E126" s="173" t="s">
        <v>56</v>
      </c>
      <c r="F126" s="173" t="s">
        <v>57</v>
      </c>
      <c r="G126" s="173" t="s">
        <v>171</v>
      </c>
      <c r="H126" s="173" t="s">
        <v>172</v>
      </c>
      <c r="I126" s="174" t="s">
        <v>173</v>
      </c>
      <c r="J126" s="175" t="s">
        <v>162</v>
      </c>
      <c r="K126" s="176" t="s">
        <v>174</v>
      </c>
      <c r="L126" s="177"/>
      <c r="M126" s="68" t="s">
        <v>1</v>
      </c>
      <c r="N126" s="69" t="s">
        <v>39</v>
      </c>
      <c r="O126" s="69" t="s">
        <v>175</v>
      </c>
      <c r="P126" s="69" t="s">
        <v>176</v>
      </c>
      <c r="Q126" s="69" t="s">
        <v>177</v>
      </c>
      <c r="R126" s="69" t="s">
        <v>178</v>
      </c>
      <c r="S126" s="69" t="s">
        <v>179</v>
      </c>
      <c r="T126" s="70" t="s">
        <v>180</v>
      </c>
    </row>
    <row r="127" spans="2:63" s="1" customFormat="1" ht="22.9" customHeight="1">
      <c r="B127" s="32"/>
      <c r="C127" s="75" t="s">
        <v>163</v>
      </c>
      <c r="D127" s="33"/>
      <c r="E127" s="33"/>
      <c r="F127" s="33"/>
      <c r="G127" s="33"/>
      <c r="H127" s="33"/>
      <c r="I127" s="115"/>
      <c r="J127" s="178">
        <f>BK127</f>
        <v>0</v>
      </c>
      <c r="K127" s="33"/>
      <c r="L127" s="36"/>
      <c r="M127" s="71"/>
      <c r="N127" s="72"/>
      <c r="O127" s="72"/>
      <c r="P127" s="179">
        <f>P128+P153</f>
        <v>0</v>
      </c>
      <c r="Q127" s="72"/>
      <c r="R127" s="179">
        <f>R128+R153</f>
        <v>8.7360775999999998</v>
      </c>
      <c r="S127" s="72"/>
      <c r="T127" s="180">
        <f>T128+T153</f>
        <v>5.28</v>
      </c>
      <c r="AT127" s="15" t="s">
        <v>74</v>
      </c>
      <c r="AU127" s="15" t="s">
        <v>164</v>
      </c>
      <c r="BK127" s="181">
        <f>BK128+BK153</f>
        <v>0</v>
      </c>
    </row>
    <row r="128" spans="2:63" s="11" customFormat="1" ht="25.9" customHeight="1">
      <c r="B128" s="182"/>
      <c r="C128" s="183"/>
      <c r="D128" s="184" t="s">
        <v>74</v>
      </c>
      <c r="E128" s="185" t="s">
        <v>181</v>
      </c>
      <c r="F128" s="185" t="s">
        <v>182</v>
      </c>
      <c r="G128" s="183"/>
      <c r="H128" s="183"/>
      <c r="I128" s="186"/>
      <c r="J128" s="170">
        <f>BK128</f>
        <v>0</v>
      </c>
      <c r="K128" s="183"/>
      <c r="L128" s="187"/>
      <c r="M128" s="188"/>
      <c r="N128" s="189"/>
      <c r="O128" s="189"/>
      <c r="P128" s="190">
        <f>P129+P134+P143+P148+P151</f>
        <v>0</v>
      </c>
      <c r="Q128" s="189"/>
      <c r="R128" s="190">
        <f>R129+R134+R143+R148+R151</f>
        <v>8.7360775999999998</v>
      </c>
      <c r="S128" s="189"/>
      <c r="T128" s="191">
        <f>T129+T134+T143+T148+T151</f>
        <v>5.28</v>
      </c>
      <c r="AR128" s="192" t="s">
        <v>82</v>
      </c>
      <c r="AT128" s="193" t="s">
        <v>74</v>
      </c>
      <c r="AU128" s="193" t="s">
        <v>75</v>
      </c>
      <c r="AY128" s="192" t="s">
        <v>183</v>
      </c>
      <c r="BK128" s="194">
        <f>BK129+BK134+BK143+BK148+BK151</f>
        <v>0</v>
      </c>
    </row>
    <row r="129" spans="2:65" s="11" customFormat="1" ht="22.9" customHeight="1">
      <c r="B129" s="182"/>
      <c r="C129" s="183"/>
      <c r="D129" s="184" t="s">
        <v>74</v>
      </c>
      <c r="E129" s="195" t="s">
        <v>88</v>
      </c>
      <c r="F129" s="195" t="s">
        <v>325</v>
      </c>
      <c r="G129" s="183"/>
      <c r="H129" s="183"/>
      <c r="I129" s="186"/>
      <c r="J129" s="196">
        <f>BK129</f>
        <v>0</v>
      </c>
      <c r="K129" s="183"/>
      <c r="L129" s="187"/>
      <c r="M129" s="188"/>
      <c r="N129" s="189"/>
      <c r="O129" s="189"/>
      <c r="P129" s="190">
        <f>SUM(P130:P133)</f>
        <v>0</v>
      </c>
      <c r="Q129" s="189"/>
      <c r="R129" s="190">
        <f>SUM(R130:R133)</f>
        <v>4.1514599999999999E-2</v>
      </c>
      <c r="S129" s="189"/>
      <c r="T129" s="191">
        <f>SUM(T130:T133)</f>
        <v>0</v>
      </c>
      <c r="AR129" s="192" t="s">
        <v>82</v>
      </c>
      <c r="AT129" s="193" t="s">
        <v>74</v>
      </c>
      <c r="AU129" s="193" t="s">
        <v>82</v>
      </c>
      <c r="AY129" s="192" t="s">
        <v>183</v>
      </c>
      <c r="BK129" s="194">
        <f>SUM(BK130:BK133)</f>
        <v>0</v>
      </c>
    </row>
    <row r="130" spans="2:65" s="1" customFormat="1" ht="36" customHeight="1">
      <c r="B130" s="32"/>
      <c r="C130" s="197" t="s">
        <v>82</v>
      </c>
      <c r="D130" s="197" t="s">
        <v>185</v>
      </c>
      <c r="E130" s="198" t="s">
        <v>400</v>
      </c>
      <c r="F130" s="199" t="s">
        <v>401</v>
      </c>
      <c r="G130" s="200" t="s">
        <v>402</v>
      </c>
      <c r="H130" s="201">
        <v>675</v>
      </c>
      <c r="I130" s="202"/>
      <c r="J130" s="201">
        <f>ROUND(I130*H130,3)</f>
        <v>0</v>
      </c>
      <c r="K130" s="199" t="s">
        <v>189</v>
      </c>
      <c r="L130" s="36"/>
      <c r="M130" s="203" t="s">
        <v>1</v>
      </c>
      <c r="N130" s="204" t="s">
        <v>41</v>
      </c>
      <c r="O130" s="64"/>
      <c r="P130" s="205">
        <f>O130*H130</f>
        <v>0</v>
      </c>
      <c r="Q130" s="205">
        <v>3.0000000000000001E-5</v>
      </c>
      <c r="R130" s="205">
        <f>Q130*H130</f>
        <v>2.0250000000000001E-2</v>
      </c>
      <c r="S130" s="205">
        <v>0</v>
      </c>
      <c r="T130" s="206">
        <f>S130*H130</f>
        <v>0</v>
      </c>
      <c r="AR130" s="207" t="s">
        <v>190</v>
      </c>
      <c r="AT130" s="207" t="s">
        <v>185</v>
      </c>
      <c r="AU130" s="207" t="s">
        <v>88</v>
      </c>
      <c r="AY130" s="15" t="s">
        <v>183</v>
      </c>
      <c r="BE130" s="208">
        <f>IF(N130="základná",J130,0)</f>
        <v>0</v>
      </c>
      <c r="BF130" s="208">
        <f>IF(N130="znížená",J130,0)</f>
        <v>0</v>
      </c>
      <c r="BG130" s="208">
        <f>IF(N130="zákl. prenesená",J130,0)</f>
        <v>0</v>
      </c>
      <c r="BH130" s="208">
        <f>IF(N130="zníž. prenesená",J130,0)</f>
        <v>0</v>
      </c>
      <c r="BI130" s="208">
        <f>IF(N130="nulová",J130,0)</f>
        <v>0</v>
      </c>
      <c r="BJ130" s="15" t="s">
        <v>88</v>
      </c>
      <c r="BK130" s="209">
        <f>ROUND(I130*H130,3)</f>
        <v>0</v>
      </c>
      <c r="BL130" s="15" t="s">
        <v>190</v>
      </c>
      <c r="BM130" s="207" t="s">
        <v>403</v>
      </c>
    </row>
    <row r="131" spans="2:65" s="12" customFormat="1">
      <c r="B131" s="210"/>
      <c r="C131" s="211"/>
      <c r="D131" s="212" t="s">
        <v>192</v>
      </c>
      <c r="E131" s="213" t="s">
        <v>1</v>
      </c>
      <c r="F131" s="214" t="s">
        <v>404</v>
      </c>
      <c r="G131" s="211"/>
      <c r="H131" s="215">
        <v>675</v>
      </c>
      <c r="I131" s="216"/>
      <c r="J131" s="211"/>
      <c r="K131" s="211"/>
      <c r="L131" s="217"/>
      <c r="M131" s="218"/>
      <c r="N131" s="219"/>
      <c r="O131" s="219"/>
      <c r="P131" s="219"/>
      <c r="Q131" s="219"/>
      <c r="R131" s="219"/>
      <c r="S131" s="219"/>
      <c r="T131" s="220"/>
      <c r="AT131" s="221" t="s">
        <v>192</v>
      </c>
      <c r="AU131" s="221" t="s">
        <v>88</v>
      </c>
      <c r="AV131" s="12" t="s">
        <v>88</v>
      </c>
      <c r="AW131" s="12" t="s">
        <v>31</v>
      </c>
      <c r="AX131" s="12" t="s">
        <v>82</v>
      </c>
      <c r="AY131" s="221" t="s">
        <v>183</v>
      </c>
    </row>
    <row r="132" spans="2:65" s="1" customFormat="1" ht="24" customHeight="1">
      <c r="B132" s="32"/>
      <c r="C132" s="197" t="s">
        <v>88</v>
      </c>
      <c r="D132" s="197" t="s">
        <v>185</v>
      </c>
      <c r="E132" s="198" t="s">
        <v>405</v>
      </c>
      <c r="F132" s="199" t="s">
        <v>406</v>
      </c>
      <c r="G132" s="200" t="s">
        <v>209</v>
      </c>
      <c r="H132" s="201">
        <v>2.1000000000000001E-2</v>
      </c>
      <c r="I132" s="202"/>
      <c r="J132" s="201">
        <f>ROUND(I132*H132,3)</f>
        <v>0</v>
      </c>
      <c r="K132" s="199" t="s">
        <v>189</v>
      </c>
      <c r="L132" s="36"/>
      <c r="M132" s="203" t="s">
        <v>1</v>
      </c>
      <c r="N132" s="204" t="s">
        <v>41</v>
      </c>
      <c r="O132" s="64"/>
      <c r="P132" s="205">
        <f>O132*H132</f>
        <v>0</v>
      </c>
      <c r="Q132" s="205">
        <v>1.0125999999999999</v>
      </c>
      <c r="R132" s="205">
        <f>Q132*H132</f>
        <v>2.1264600000000002E-2</v>
      </c>
      <c r="S132" s="205">
        <v>0</v>
      </c>
      <c r="T132" s="206">
        <f>S132*H132</f>
        <v>0</v>
      </c>
      <c r="AR132" s="207" t="s">
        <v>190</v>
      </c>
      <c r="AT132" s="207" t="s">
        <v>185</v>
      </c>
      <c r="AU132" s="207" t="s">
        <v>88</v>
      </c>
      <c r="AY132" s="15" t="s">
        <v>183</v>
      </c>
      <c r="BE132" s="208">
        <f>IF(N132="základná",J132,0)</f>
        <v>0</v>
      </c>
      <c r="BF132" s="208">
        <f>IF(N132="znížená",J132,0)</f>
        <v>0</v>
      </c>
      <c r="BG132" s="208">
        <f>IF(N132="zákl. prenesená",J132,0)</f>
        <v>0</v>
      </c>
      <c r="BH132" s="208">
        <f>IF(N132="zníž. prenesená",J132,0)</f>
        <v>0</v>
      </c>
      <c r="BI132" s="208">
        <f>IF(N132="nulová",J132,0)</f>
        <v>0</v>
      </c>
      <c r="BJ132" s="15" t="s">
        <v>88</v>
      </c>
      <c r="BK132" s="209">
        <f>ROUND(I132*H132,3)</f>
        <v>0</v>
      </c>
      <c r="BL132" s="15" t="s">
        <v>190</v>
      </c>
      <c r="BM132" s="207" t="s">
        <v>407</v>
      </c>
    </row>
    <row r="133" spans="2:65" s="12" customFormat="1">
      <c r="B133" s="210"/>
      <c r="C133" s="211"/>
      <c r="D133" s="212" t="s">
        <v>192</v>
      </c>
      <c r="E133" s="213" t="s">
        <v>1</v>
      </c>
      <c r="F133" s="214" t="s">
        <v>408</v>
      </c>
      <c r="G133" s="211"/>
      <c r="H133" s="215">
        <v>2.1000000000000001E-2</v>
      </c>
      <c r="I133" s="216"/>
      <c r="J133" s="211"/>
      <c r="K133" s="211"/>
      <c r="L133" s="217"/>
      <c r="M133" s="218"/>
      <c r="N133" s="219"/>
      <c r="O133" s="219"/>
      <c r="P133" s="219"/>
      <c r="Q133" s="219"/>
      <c r="R133" s="219"/>
      <c r="S133" s="219"/>
      <c r="T133" s="220"/>
      <c r="AT133" s="221" t="s">
        <v>192</v>
      </c>
      <c r="AU133" s="221" t="s">
        <v>88</v>
      </c>
      <c r="AV133" s="12" t="s">
        <v>88</v>
      </c>
      <c r="AW133" s="12" t="s">
        <v>31</v>
      </c>
      <c r="AX133" s="12" t="s">
        <v>82</v>
      </c>
      <c r="AY133" s="221" t="s">
        <v>183</v>
      </c>
    </row>
    <row r="134" spans="2:65" s="11" customFormat="1" ht="22.9" customHeight="1">
      <c r="B134" s="182"/>
      <c r="C134" s="183"/>
      <c r="D134" s="184" t="s">
        <v>74</v>
      </c>
      <c r="E134" s="195" t="s">
        <v>198</v>
      </c>
      <c r="F134" s="195" t="s">
        <v>338</v>
      </c>
      <c r="G134" s="183"/>
      <c r="H134" s="183"/>
      <c r="I134" s="186"/>
      <c r="J134" s="196">
        <f>BK134</f>
        <v>0</v>
      </c>
      <c r="K134" s="183"/>
      <c r="L134" s="187"/>
      <c r="M134" s="188"/>
      <c r="N134" s="189"/>
      <c r="O134" s="189"/>
      <c r="P134" s="190">
        <f>SUM(P135:P142)</f>
        <v>0</v>
      </c>
      <c r="Q134" s="189"/>
      <c r="R134" s="190">
        <f>SUM(R135:R142)</f>
        <v>6.0564629999999999</v>
      </c>
      <c r="S134" s="189"/>
      <c r="T134" s="191">
        <f>SUM(T135:T142)</f>
        <v>0</v>
      </c>
      <c r="AR134" s="192" t="s">
        <v>82</v>
      </c>
      <c r="AT134" s="193" t="s">
        <v>74</v>
      </c>
      <c r="AU134" s="193" t="s">
        <v>82</v>
      </c>
      <c r="AY134" s="192" t="s">
        <v>183</v>
      </c>
      <c r="BK134" s="194">
        <f>SUM(BK135:BK142)</f>
        <v>0</v>
      </c>
    </row>
    <row r="135" spans="2:65" s="1" customFormat="1" ht="24" customHeight="1">
      <c r="B135" s="32"/>
      <c r="C135" s="197" t="s">
        <v>198</v>
      </c>
      <c r="D135" s="197" t="s">
        <v>185</v>
      </c>
      <c r="E135" s="198" t="s">
        <v>347</v>
      </c>
      <c r="F135" s="199" t="s">
        <v>348</v>
      </c>
      <c r="G135" s="200" t="s">
        <v>188</v>
      </c>
      <c r="H135" s="201">
        <v>2.5</v>
      </c>
      <c r="I135" s="202"/>
      <c r="J135" s="201">
        <f>ROUND(I135*H135,3)</f>
        <v>0</v>
      </c>
      <c r="K135" s="199" t="s">
        <v>189</v>
      </c>
      <c r="L135" s="36"/>
      <c r="M135" s="203" t="s">
        <v>1</v>
      </c>
      <c r="N135" s="204" t="s">
        <v>41</v>
      </c>
      <c r="O135" s="64"/>
      <c r="P135" s="205">
        <f>O135*H135</f>
        <v>0</v>
      </c>
      <c r="Q135" s="205">
        <v>2.3254700000000001</v>
      </c>
      <c r="R135" s="205">
        <f>Q135*H135</f>
        <v>5.8136749999999999</v>
      </c>
      <c r="S135" s="205">
        <v>0</v>
      </c>
      <c r="T135" s="206">
        <f>S135*H135</f>
        <v>0</v>
      </c>
      <c r="AR135" s="207" t="s">
        <v>190</v>
      </c>
      <c r="AT135" s="207" t="s">
        <v>185</v>
      </c>
      <c r="AU135" s="207" t="s">
        <v>88</v>
      </c>
      <c r="AY135" s="15" t="s">
        <v>183</v>
      </c>
      <c r="BE135" s="208">
        <f>IF(N135="základná",J135,0)</f>
        <v>0</v>
      </c>
      <c r="BF135" s="208">
        <f>IF(N135="znížená",J135,0)</f>
        <v>0</v>
      </c>
      <c r="BG135" s="208">
        <f>IF(N135="zákl. prenesená",J135,0)</f>
        <v>0</v>
      </c>
      <c r="BH135" s="208">
        <f>IF(N135="zníž. prenesená",J135,0)</f>
        <v>0</v>
      </c>
      <c r="BI135" s="208">
        <f>IF(N135="nulová",J135,0)</f>
        <v>0</v>
      </c>
      <c r="BJ135" s="15" t="s">
        <v>88</v>
      </c>
      <c r="BK135" s="209">
        <f>ROUND(I135*H135,3)</f>
        <v>0</v>
      </c>
      <c r="BL135" s="15" t="s">
        <v>190</v>
      </c>
      <c r="BM135" s="207" t="s">
        <v>409</v>
      </c>
    </row>
    <row r="136" spans="2:65" s="12" customFormat="1">
      <c r="B136" s="210"/>
      <c r="C136" s="211"/>
      <c r="D136" s="212" t="s">
        <v>192</v>
      </c>
      <c r="E136" s="213" t="s">
        <v>1</v>
      </c>
      <c r="F136" s="214" t="s">
        <v>410</v>
      </c>
      <c r="G136" s="211"/>
      <c r="H136" s="215">
        <v>2.5</v>
      </c>
      <c r="I136" s="216"/>
      <c r="J136" s="211"/>
      <c r="K136" s="211"/>
      <c r="L136" s="217"/>
      <c r="M136" s="218"/>
      <c r="N136" s="219"/>
      <c r="O136" s="219"/>
      <c r="P136" s="219"/>
      <c r="Q136" s="219"/>
      <c r="R136" s="219"/>
      <c r="S136" s="219"/>
      <c r="T136" s="220"/>
      <c r="AT136" s="221" t="s">
        <v>192</v>
      </c>
      <c r="AU136" s="221" t="s">
        <v>88</v>
      </c>
      <c r="AV136" s="12" t="s">
        <v>88</v>
      </c>
      <c r="AW136" s="12" t="s">
        <v>31</v>
      </c>
      <c r="AX136" s="12" t="s">
        <v>82</v>
      </c>
      <c r="AY136" s="221" t="s">
        <v>183</v>
      </c>
    </row>
    <row r="137" spans="2:65" s="1" customFormat="1" ht="72" customHeight="1">
      <c r="B137" s="32"/>
      <c r="C137" s="197" t="s">
        <v>190</v>
      </c>
      <c r="D137" s="197" t="s">
        <v>185</v>
      </c>
      <c r="E137" s="198" t="s">
        <v>352</v>
      </c>
      <c r="F137" s="199" t="s">
        <v>353</v>
      </c>
      <c r="G137" s="200" t="s">
        <v>240</v>
      </c>
      <c r="H137" s="201">
        <v>11.9</v>
      </c>
      <c r="I137" s="202"/>
      <c r="J137" s="201">
        <f>ROUND(I137*H137,3)</f>
        <v>0</v>
      </c>
      <c r="K137" s="199" t="s">
        <v>189</v>
      </c>
      <c r="L137" s="36"/>
      <c r="M137" s="203" t="s">
        <v>1</v>
      </c>
      <c r="N137" s="204" t="s">
        <v>41</v>
      </c>
      <c r="O137" s="64"/>
      <c r="P137" s="205">
        <f>O137*H137</f>
        <v>0</v>
      </c>
      <c r="Q137" s="205">
        <v>3.3400000000000001E-3</v>
      </c>
      <c r="R137" s="205">
        <f>Q137*H137</f>
        <v>3.9746000000000004E-2</v>
      </c>
      <c r="S137" s="205">
        <v>0</v>
      </c>
      <c r="T137" s="206">
        <f>S137*H137</f>
        <v>0</v>
      </c>
      <c r="AR137" s="207" t="s">
        <v>190</v>
      </c>
      <c r="AT137" s="207" t="s">
        <v>185</v>
      </c>
      <c r="AU137" s="207" t="s">
        <v>88</v>
      </c>
      <c r="AY137" s="15" t="s">
        <v>183</v>
      </c>
      <c r="BE137" s="208">
        <f>IF(N137="základná",J137,0)</f>
        <v>0</v>
      </c>
      <c r="BF137" s="208">
        <f>IF(N137="znížená",J137,0)</f>
        <v>0</v>
      </c>
      <c r="BG137" s="208">
        <f>IF(N137="zákl. prenesená",J137,0)</f>
        <v>0</v>
      </c>
      <c r="BH137" s="208">
        <f>IF(N137="zníž. prenesená",J137,0)</f>
        <v>0</v>
      </c>
      <c r="BI137" s="208">
        <f>IF(N137="nulová",J137,0)</f>
        <v>0</v>
      </c>
      <c r="BJ137" s="15" t="s">
        <v>88</v>
      </c>
      <c r="BK137" s="209">
        <f>ROUND(I137*H137,3)</f>
        <v>0</v>
      </c>
      <c r="BL137" s="15" t="s">
        <v>190</v>
      </c>
      <c r="BM137" s="207" t="s">
        <v>411</v>
      </c>
    </row>
    <row r="138" spans="2:65" s="12" customFormat="1">
      <c r="B138" s="210"/>
      <c r="C138" s="211"/>
      <c r="D138" s="212" t="s">
        <v>192</v>
      </c>
      <c r="E138" s="213" t="s">
        <v>1</v>
      </c>
      <c r="F138" s="214" t="s">
        <v>412</v>
      </c>
      <c r="G138" s="211"/>
      <c r="H138" s="215">
        <v>11.9</v>
      </c>
      <c r="I138" s="216"/>
      <c r="J138" s="211"/>
      <c r="K138" s="211"/>
      <c r="L138" s="217"/>
      <c r="M138" s="218"/>
      <c r="N138" s="219"/>
      <c r="O138" s="219"/>
      <c r="P138" s="219"/>
      <c r="Q138" s="219"/>
      <c r="R138" s="219"/>
      <c r="S138" s="219"/>
      <c r="T138" s="220"/>
      <c r="AT138" s="221" t="s">
        <v>192</v>
      </c>
      <c r="AU138" s="221" t="s">
        <v>88</v>
      </c>
      <c r="AV138" s="12" t="s">
        <v>88</v>
      </c>
      <c r="AW138" s="12" t="s">
        <v>31</v>
      </c>
      <c r="AX138" s="12" t="s">
        <v>82</v>
      </c>
      <c r="AY138" s="221" t="s">
        <v>183</v>
      </c>
    </row>
    <row r="139" spans="2:65" s="1" customFormat="1" ht="72" customHeight="1">
      <c r="B139" s="32"/>
      <c r="C139" s="197" t="s">
        <v>214</v>
      </c>
      <c r="D139" s="197" t="s">
        <v>185</v>
      </c>
      <c r="E139" s="198" t="s">
        <v>358</v>
      </c>
      <c r="F139" s="199" t="s">
        <v>359</v>
      </c>
      <c r="G139" s="200" t="s">
        <v>240</v>
      </c>
      <c r="H139" s="201">
        <v>11.9</v>
      </c>
      <c r="I139" s="202"/>
      <c r="J139" s="201">
        <f>ROUND(I139*H139,3)</f>
        <v>0</v>
      </c>
      <c r="K139" s="199" t="s">
        <v>189</v>
      </c>
      <c r="L139" s="36"/>
      <c r="M139" s="203" t="s">
        <v>1</v>
      </c>
      <c r="N139" s="204" t="s">
        <v>41</v>
      </c>
      <c r="O139" s="64"/>
      <c r="P139" s="205">
        <f>O139*H139</f>
        <v>0</v>
      </c>
      <c r="Q139" s="205">
        <v>0</v>
      </c>
      <c r="R139" s="205">
        <f>Q139*H139</f>
        <v>0</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413</v>
      </c>
    </row>
    <row r="140" spans="2:65" s="12" customFormat="1">
      <c r="B140" s="210"/>
      <c r="C140" s="211"/>
      <c r="D140" s="212" t="s">
        <v>192</v>
      </c>
      <c r="E140" s="213" t="s">
        <v>1</v>
      </c>
      <c r="F140" s="214" t="s">
        <v>414</v>
      </c>
      <c r="G140" s="211"/>
      <c r="H140" s="215">
        <v>11.9</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36" customHeight="1">
      <c r="B141" s="32"/>
      <c r="C141" s="197" t="s">
        <v>219</v>
      </c>
      <c r="D141" s="197" t="s">
        <v>185</v>
      </c>
      <c r="E141" s="198" t="s">
        <v>415</v>
      </c>
      <c r="F141" s="199" t="s">
        <v>416</v>
      </c>
      <c r="G141" s="200" t="s">
        <v>209</v>
      </c>
      <c r="H141" s="201">
        <v>0.2</v>
      </c>
      <c r="I141" s="202"/>
      <c r="J141" s="201">
        <f>ROUND(I141*H141,3)</f>
        <v>0</v>
      </c>
      <c r="K141" s="199" t="s">
        <v>189</v>
      </c>
      <c r="L141" s="36"/>
      <c r="M141" s="203" t="s">
        <v>1</v>
      </c>
      <c r="N141" s="204" t="s">
        <v>41</v>
      </c>
      <c r="O141" s="64"/>
      <c r="P141" s="205">
        <f>O141*H141</f>
        <v>0</v>
      </c>
      <c r="Q141" s="205">
        <v>1.0152099999999999</v>
      </c>
      <c r="R141" s="205">
        <f>Q141*H141</f>
        <v>0.203042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417</v>
      </c>
    </row>
    <row r="142" spans="2:65" s="12" customFormat="1">
      <c r="B142" s="210"/>
      <c r="C142" s="211"/>
      <c r="D142" s="212" t="s">
        <v>192</v>
      </c>
      <c r="E142" s="213" t="s">
        <v>1</v>
      </c>
      <c r="F142" s="214" t="s">
        <v>418</v>
      </c>
      <c r="G142" s="211"/>
      <c r="H142" s="215">
        <v>0.2</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1" customFormat="1" ht="22.9" customHeight="1">
      <c r="B143" s="182"/>
      <c r="C143" s="183"/>
      <c r="D143" s="184" t="s">
        <v>74</v>
      </c>
      <c r="E143" s="195" t="s">
        <v>190</v>
      </c>
      <c r="F143" s="195" t="s">
        <v>419</v>
      </c>
      <c r="G143" s="183"/>
      <c r="H143" s="183"/>
      <c r="I143" s="186"/>
      <c r="J143" s="196">
        <f>BK143</f>
        <v>0</v>
      </c>
      <c r="K143" s="183"/>
      <c r="L143" s="187"/>
      <c r="M143" s="188"/>
      <c r="N143" s="189"/>
      <c r="O143" s="189"/>
      <c r="P143" s="190">
        <f>SUM(P144:P147)</f>
        <v>0</v>
      </c>
      <c r="Q143" s="189"/>
      <c r="R143" s="190">
        <f>SUM(R144:R147)</f>
        <v>2.6380999999999997</v>
      </c>
      <c r="S143" s="189"/>
      <c r="T143" s="191">
        <f>SUM(T144:T147)</f>
        <v>0</v>
      </c>
      <c r="AR143" s="192" t="s">
        <v>82</v>
      </c>
      <c r="AT143" s="193" t="s">
        <v>74</v>
      </c>
      <c r="AU143" s="193" t="s">
        <v>82</v>
      </c>
      <c r="AY143" s="192" t="s">
        <v>183</v>
      </c>
      <c r="BK143" s="194">
        <f>SUM(BK144:BK147)</f>
        <v>0</v>
      </c>
    </row>
    <row r="144" spans="2:65" s="1" customFormat="1" ht="24" customHeight="1">
      <c r="B144" s="32"/>
      <c r="C144" s="197" t="s">
        <v>225</v>
      </c>
      <c r="D144" s="197" t="s">
        <v>185</v>
      </c>
      <c r="E144" s="198" t="s">
        <v>420</v>
      </c>
      <c r="F144" s="199" t="s">
        <v>421</v>
      </c>
      <c r="G144" s="200" t="s">
        <v>275</v>
      </c>
      <c r="H144" s="201">
        <v>62</v>
      </c>
      <c r="I144" s="202"/>
      <c r="J144" s="201">
        <f>ROUND(I144*H144,3)</f>
        <v>0</v>
      </c>
      <c r="K144" s="199" t="s">
        <v>189</v>
      </c>
      <c r="L144" s="36"/>
      <c r="M144" s="203" t="s">
        <v>1</v>
      </c>
      <c r="N144" s="204" t="s">
        <v>41</v>
      </c>
      <c r="O144" s="64"/>
      <c r="P144" s="205">
        <f>O144*H144</f>
        <v>0</v>
      </c>
      <c r="Q144" s="205">
        <v>0</v>
      </c>
      <c r="R144" s="205">
        <f>Q144*H144</f>
        <v>0</v>
      </c>
      <c r="S144" s="205">
        <v>0</v>
      </c>
      <c r="T144" s="206">
        <f>S144*H144</f>
        <v>0</v>
      </c>
      <c r="AR144" s="207" t="s">
        <v>190</v>
      </c>
      <c r="AT144" s="207" t="s">
        <v>185</v>
      </c>
      <c r="AU144" s="207" t="s">
        <v>88</v>
      </c>
      <c r="AY144" s="15" t="s">
        <v>183</v>
      </c>
      <c r="BE144" s="208">
        <f>IF(N144="základná",J144,0)</f>
        <v>0</v>
      </c>
      <c r="BF144" s="208">
        <f>IF(N144="znížená",J144,0)</f>
        <v>0</v>
      </c>
      <c r="BG144" s="208">
        <f>IF(N144="zákl. prenesená",J144,0)</f>
        <v>0</v>
      </c>
      <c r="BH144" s="208">
        <f>IF(N144="zníž. prenesená",J144,0)</f>
        <v>0</v>
      </c>
      <c r="BI144" s="208">
        <f>IF(N144="nulová",J144,0)</f>
        <v>0</v>
      </c>
      <c r="BJ144" s="15" t="s">
        <v>88</v>
      </c>
      <c r="BK144" s="209">
        <f>ROUND(I144*H144,3)</f>
        <v>0</v>
      </c>
      <c r="BL144" s="15" t="s">
        <v>190</v>
      </c>
      <c r="BM144" s="207" t="s">
        <v>422</v>
      </c>
    </row>
    <row r="145" spans="2:65" s="12" customFormat="1">
      <c r="B145" s="210"/>
      <c r="C145" s="211"/>
      <c r="D145" s="212" t="s">
        <v>192</v>
      </c>
      <c r="E145" s="213" t="s">
        <v>1</v>
      </c>
      <c r="F145" s="214" t="s">
        <v>423</v>
      </c>
      <c r="G145" s="211"/>
      <c r="H145" s="215">
        <v>62</v>
      </c>
      <c r="I145" s="216"/>
      <c r="J145" s="211"/>
      <c r="K145" s="211"/>
      <c r="L145" s="217"/>
      <c r="M145" s="218"/>
      <c r="N145" s="219"/>
      <c r="O145" s="219"/>
      <c r="P145" s="219"/>
      <c r="Q145" s="219"/>
      <c r="R145" s="219"/>
      <c r="S145" s="219"/>
      <c r="T145" s="220"/>
      <c r="AT145" s="221" t="s">
        <v>192</v>
      </c>
      <c r="AU145" s="221" t="s">
        <v>88</v>
      </c>
      <c r="AV145" s="12" t="s">
        <v>88</v>
      </c>
      <c r="AW145" s="12" t="s">
        <v>31</v>
      </c>
      <c r="AX145" s="12" t="s">
        <v>82</v>
      </c>
      <c r="AY145" s="221" t="s">
        <v>183</v>
      </c>
    </row>
    <row r="146" spans="2:65" s="1" customFormat="1" ht="16.5" customHeight="1">
      <c r="B146" s="32"/>
      <c r="C146" s="233" t="s">
        <v>210</v>
      </c>
      <c r="D146" s="233" t="s">
        <v>206</v>
      </c>
      <c r="E146" s="234" t="s">
        <v>424</v>
      </c>
      <c r="F146" s="235" t="s">
        <v>425</v>
      </c>
      <c r="G146" s="236" t="s">
        <v>275</v>
      </c>
      <c r="H146" s="237">
        <v>62</v>
      </c>
      <c r="I146" s="238"/>
      <c r="J146" s="237">
        <f>ROUND(I146*H146,3)</f>
        <v>0</v>
      </c>
      <c r="K146" s="235" t="s">
        <v>1</v>
      </c>
      <c r="L146" s="239"/>
      <c r="M146" s="240" t="s">
        <v>1</v>
      </c>
      <c r="N146" s="241" t="s">
        <v>41</v>
      </c>
      <c r="O146" s="64"/>
      <c r="P146" s="205">
        <f>O146*H146</f>
        <v>0</v>
      </c>
      <c r="Q146" s="205">
        <v>4.2549999999999998E-2</v>
      </c>
      <c r="R146" s="205">
        <f>Q146*H146</f>
        <v>2.6380999999999997</v>
      </c>
      <c r="S146" s="205">
        <v>0</v>
      </c>
      <c r="T146" s="206">
        <f>S146*H146</f>
        <v>0</v>
      </c>
      <c r="AR146" s="207" t="s">
        <v>210</v>
      </c>
      <c r="AT146" s="207" t="s">
        <v>206</v>
      </c>
      <c r="AU146" s="207" t="s">
        <v>88</v>
      </c>
      <c r="AY146" s="15" t="s">
        <v>183</v>
      </c>
      <c r="BE146" s="208">
        <f>IF(N146="základná",J146,0)</f>
        <v>0</v>
      </c>
      <c r="BF146" s="208">
        <f>IF(N146="znížená",J146,0)</f>
        <v>0</v>
      </c>
      <c r="BG146" s="208">
        <f>IF(N146="zákl. prenesená",J146,0)</f>
        <v>0</v>
      </c>
      <c r="BH146" s="208">
        <f>IF(N146="zníž. prenesená",J146,0)</f>
        <v>0</v>
      </c>
      <c r="BI146" s="208">
        <f>IF(N146="nulová",J146,0)</f>
        <v>0</v>
      </c>
      <c r="BJ146" s="15" t="s">
        <v>88</v>
      </c>
      <c r="BK146" s="209">
        <f>ROUND(I146*H146,3)</f>
        <v>0</v>
      </c>
      <c r="BL146" s="15" t="s">
        <v>190</v>
      </c>
      <c r="BM146" s="207" t="s">
        <v>426</v>
      </c>
    </row>
    <row r="147" spans="2:65" s="12" customFormat="1">
      <c r="B147" s="210"/>
      <c r="C147" s="211"/>
      <c r="D147" s="212" t="s">
        <v>192</v>
      </c>
      <c r="E147" s="213" t="s">
        <v>1</v>
      </c>
      <c r="F147" s="214" t="s">
        <v>427</v>
      </c>
      <c r="G147" s="211"/>
      <c r="H147" s="215">
        <v>62</v>
      </c>
      <c r="I147" s="216"/>
      <c r="J147" s="211"/>
      <c r="K147" s="211"/>
      <c r="L147" s="217"/>
      <c r="M147" s="218"/>
      <c r="N147" s="219"/>
      <c r="O147" s="219"/>
      <c r="P147" s="219"/>
      <c r="Q147" s="219"/>
      <c r="R147" s="219"/>
      <c r="S147" s="219"/>
      <c r="T147" s="220"/>
      <c r="AT147" s="221" t="s">
        <v>192</v>
      </c>
      <c r="AU147" s="221" t="s">
        <v>88</v>
      </c>
      <c r="AV147" s="12" t="s">
        <v>88</v>
      </c>
      <c r="AW147" s="12" t="s">
        <v>31</v>
      </c>
      <c r="AX147" s="12" t="s">
        <v>82</v>
      </c>
      <c r="AY147" s="221" t="s">
        <v>183</v>
      </c>
    </row>
    <row r="148" spans="2:65" s="11" customFormat="1" ht="22.9" customHeight="1">
      <c r="B148" s="182"/>
      <c r="C148" s="183"/>
      <c r="D148" s="184" t="s">
        <v>74</v>
      </c>
      <c r="E148" s="195" t="s">
        <v>237</v>
      </c>
      <c r="F148" s="195" t="s">
        <v>298</v>
      </c>
      <c r="G148" s="183"/>
      <c r="H148" s="183"/>
      <c r="I148" s="186"/>
      <c r="J148" s="196">
        <f>BK148</f>
        <v>0</v>
      </c>
      <c r="K148" s="183"/>
      <c r="L148" s="187"/>
      <c r="M148" s="188"/>
      <c r="N148" s="189"/>
      <c r="O148" s="189"/>
      <c r="P148" s="190">
        <f>SUM(P149:P150)</f>
        <v>0</v>
      </c>
      <c r="Q148" s="189"/>
      <c r="R148" s="190">
        <f>SUM(R149:R150)</f>
        <v>0</v>
      </c>
      <c r="S148" s="189"/>
      <c r="T148" s="191">
        <f>SUM(T149:T150)</f>
        <v>5.28</v>
      </c>
      <c r="AR148" s="192" t="s">
        <v>82</v>
      </c>
      <c r="AT148" s="193" t="s">
        <v>74</v>
      </c>
      <c r="AU148" s="193" t="s">
        <v>82</v>
      </c>
      <c r="AY148" s="192" t="s">
        <v>183</v>
      </c>
      <c r="BK148" s="194">
        <f>SUM(BK149:BK150)</f>
        <v>0</v>
      </c>
    </row>
    <row r="149" spans="2:65" s="1" customFormat="1" ht="36" customHeight="1">
      <c r="B149" s="32"/>
      <c r="C149" s="197" t="s">
        <v>237</v>
      </c>
      <c r="D149" s="197" t="s">
        <v>185</v>
      </c>
      <c r="E149" s="198" t="s">
        <v>394</v>
      </c>
      <c r="F149" s="199" t="s">
        <v>395</v>
      </c>
      <c r="G149" s="200" t="s">
        <v>188</v>
      </c>
      <c r="H149" s="201">
        <v>2.4</v>
      </c>
      <c r="I149" s="202"/>
      <c r="J149" s="201">
        <f>ROUND(I149*H149,3)</f>
        <v>0</v>
      </c>
      <c r="K149" s="199" t="s">
        <v>189</v>
      </c>
      <c r="L149" s="36"/>
      <c r="M149" s="203" t="s">
        <v>1</v>
      </c>
      <c r="N149" s="204" t="s">
        <v>41</v>
      </c>
      <c r="O149" s="64"/>
      <c r="P149" s="205">
        <f>O149*H149</f>
        <v>0</v>
      </c>
      <c r="Q149" s="205">
        <v>0</v>
      </c>
      <c r="R149" s="205">
        <f>Q149*H149</f>
        <v>0</v>
      </c>
      <c r="S149" s="205">
        <v>2.2000000000000002</v>
      </c>
      <c r="T149" s="206">
        <f>S149*H149</f>
        <v>5.28</v>
      </c>
      <c r="AR149" s="207" t="s">
        <v>190</v>
      </c>
      <c r="AT149" s="207" t="s">
        <v>185</v>
      </c>
      <c r="AU149" s="207" t="s">
        <v>88</v>
      </c>
      <c r="AY149" s="15" t="s">
        <v>183</v>
      </c>
      <c r="BE149" s="208">
        <f>IF(N149="základná",J149,0)</f>
        <v>0</v>
      </c>
      <c r="BF149" s="208">
        <f>IF(N149="znížená",J149,0)</f>
        <v>0</v>
      </c>
      <c r="BG149" s="208">
        <f>IF(N149="zákl. prenesená",J149,0)</f>
        <v>0</v>
      </c>
      <c r="BH149" s="208">
        <f>IF(N149="zníž. prenesená",J149,0)</f>
        <v>0</v>
      </c>
      <c r="BI149" s="208">
        <f>IF(N149="nulová",J149,0)</f>
        <v>0</v>
      </c>
      <c r="BJ149" s="15" t="s">
        <v>88</v>
      </c>
      <c r="BK149" s="209">
        <f>ROUND(I149*H149,3)</f>
        <v>0</v>
      </c>
      <c r="BL149" s="15" t="s">
        <v>190</v>
      </c>
      <c r="BM149" s="207" t="s">
        <v>428</v>
      </c>
    </row>
    <row r="150" spans="2:65" s="12" customFormat="1">
      <c r="B150" s="210"/>
      <c r="C150" s="211"/>
      <c r="D150" s="212" t="s">
        <v>192</v>
      </c>
      <c r="E150" s="213" t="s">
        <v>1</v>
      </c>
      <c r="F150" s="214" t="s">
        <v>429</v>
      </c>
      <c r="G150" s="211"/>
      <c r="H150" s="215">
        <v>2.4</v>
      </c>
      <c r="I150" s="216"/>
      <c r="J150" s="211"/>
      <c r="K150" s="211"/>
      <c r="L150" s="217"/>
      <c r="M150" s="218"/>
      <c r="N150" s="219"/>
      <c r="O150" s="219"/>
      <c r="P150" s="219"/>
      <c r="Q150" s="219"/>
      <c r="R150" s="219"/>
      <c r="S150" s="219"/>
      <c r="T150" s="220"/>
      <c r="AT150" s="221" t="s">
        <v>192</v>
      </c>
      <c r="AU150" s="221" t="s">
        <v>88</v>
      </c>
      <c r="AV150" s="12" t="s">
        <v>88</v>
      </c>
      <c r="AW150" s="12" t="s">
        <v>31</v>
      </c>
      <c r="AX150" s="12" t="s">
        <v>82</v>
      </c>
      <c r="AY150" s="221" t="s">
        <v>183</v>
      </c>
    </row>
    <row r="151" spans="2:65" s="11" customFormat="1" ht="22.9" customHeight="1">
      <c r="B151" s="182"/>
      <c r="C151" s="183"/>
      <c r="D151" s="184" t="s">
        <v>74</v>
      </c>
      <c r="E151" s="195" t="s">
        <v>377</v>
      </c>
      <c r="F151" s="195" t="s">
        <v>378</v>
      </c>
      <c r="G151" s="183"/>
      <c r="H151" s="183"/>
      <c r="I151" s="186"/>
      <c r="J151" s="196">
        <f>BK151</f>
        <v>0</v>
      </c>
      <c r="K151" s="183"/>
      <c r="L151" s="187"/>
      <c r="M151" s="188"/>
      <c r="N151" s="189"/>
      <c r="O151" s="189"/>
      <c r="P151" s="190">
        <f>P152</f>
        <v>0</v>
      </c>
      <c r="Q151" s="189"/>
      <c r="R151" s="190">
        <f>R152</f>
        <v>0</v>
      </c>
      <c r="S151" s="189"/>
      <c r="T151" s="191">
        <f>T152</f>
        <v>0</v>
      </c>
      <c r="AR151" s="192" t="s">
        <v>82</v>
      </c>
      <c r="AT151" s="193" t="s">
        <v>74</v>
      </c>
      <c r="AU151" s="193" t="s">
        <v>82</v>
      </c>
      <c r="AY151" s="192" t="s">
        <v>183</v>
      </c>
      <c r="BK151" s="194">
        <f>BK152</f>
        <v>0</v>
      </c>
    </row>
    <row r="152" spans="2:65" s="1" customFormat="1" ht="36" customHeight="1">
      <c r="B152" s="32"/>
      <c r="C152" s="197" t="s">
        <v>243</v>
      </c>
      <c r="D152" s="197" t="s">
        <v>185</v>
      </c>
      <c r="E152" s="198" t="s">
        <v>430</v>
      </c>
      <c r="F152" s="199" t="s">
        <v>431</v>
      </c>
      <c r="G152" s="200" t="s">
        <v>209</v>
      </c>
      <c r="H152" s="201">
        <v>8.7360000000000007</v>
      </c>
      <c r="I152" s="202"/>
      <c r="J152" s="201">
        <f>ROUND(I152*H152,3)</f>
        <v>0</v>
      </c>
      <c r="K152" s="199" t="s">
        <v>189</v>
      </c>
      <c r="L152" s="36"/>
      <c r="M152" s="203" t="s">
        <v>1</v>
      </c>
      <c r="N152" s="204" t="s">
        <v>41</v>
      </c>
      <c r="O152" s="64"/>
      <c r="P152" s="205">
        <f>O152*H152</f>
        <v>0</v>
      </c>
      <c r="Q152" s="205">
        <v>0</v>
      </c>
      <c r="R152" s="205">
        <f>Q152*H152</f>
        <v>0</v>
      </c>
      <c r="S152" s="205">
        <v>0</v>
      </c>
      <c r="T152" s="206">
        <f>S152*H152</f>
        <v>0</v>
      </c>
      <c r="AR152" s="207" t="s">
        <v>190</v>
      </c>
      <c r="AT152" s="207" t="s">
        <v>185</v>
      </c>
      <c r="AU152" s="207" t="s">
        <v>88</v>
      </c>
      <c r="AY152" s="15" t="s">
        <v>183</v>
      </c>
      <c r="BE152" s="208">
        <f>IF(N152="základná",J152,0)</f>
        <v>0</v>
      </c>
      <c r="BF152" s="208">
        <f>IF(N152="znížená",J152,0)</f>
        <v>0</v>
      </c>
      <c r="BG152" s="208">
        <f>IF(N152="zákl. prenesená",J152,0)</f>
        <v>0</v>
      </c>
      <c r="BH152" s="208">
        <f>IF(N152="zníž. prenesená",J152,0)</f>
        <v>0</v>
      </c>
      <c r="BI152" s="208">
        <f>IF(N152="nulová",J152,0)</f>
        <v>0</v>
      </c>
      <c r="BJ152" s="15" t="s">
        <v>88</v>
      </c>
      <c r="BK152" s="209">
        <f>ROUND(I152*H152,3)</f>
        <v>0</v>
      </c>
      <c r="BL152" s="15" t="s">
        <v>190</v>
      </c>
      <c r="BM152" s="207" t="s">
        <v>432</v>
      </c>
    </row>
    <row r="153" spans="2:65" s="1" customFormat="1" ht="49.9" customHeight="1">
      <c r="B153" s="32"/>
      <c r="C153" s="33"/>
      <c r="D153" s="33"/>
      <c r="E153" s="185" t="s">
        <v>262</v>
      </c>
      <c r="F153" s="185" t="s">
        <v>263</v>
      </c>
      <c r="G153" s="33"/>
      <c r="H153" s="33"/>
      <c r="I153" s="115"/>
      <c r="J153" s="170">
        <f>BK153</f>
        <v>0</v>
      </c>
      <c r="K153" s="33"/>
      <c r="L153" s="36"/>
      <c r="M153" s="242"/>
      <c r="N153" s="64"/>
      <c r="O153" s="64"/>
      <c r="P153" s="64"/>
      <c r="Q153" s="64"/>
      <c r="R153" s="64"/>
      <c r="S153" s="64"/>
      <c r="T153" s="65"/>
      <c r="AT153" s="15" t="s">
        <v>74</v>
      </c>
      <c r="AU153" s="15" t="s">
        <v>75</v>
      </c>
      <c r="AY153" s="15" t="s">
        <v>264</v>
      </c>
      <c r="BK153" s="209">
        <f>SUM(BK154:BK156)</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64"/>
      <c r="P155" s="64"/>
      <c r="Q155" s="64"/>
      <c r="R155" s="64"/>
      <c r="S155" s="64"/>
      <c r="T155" s="65"/>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16.350000000000001" customHeight="1">
      <c r="B156" s="32"/>
      <c r="C156" s="243" t="s">
        <v>1</v>
      </c>
      <c r="D156" s="243" t="s">
        <v>185</v>
      </c>
      <c r="E156" s="244" t="s">
        <v>1</v>
      </c>
      <c r="F156" s="245" t="s">
        <v>1</v>
      </c>
      <c r="G156" s="246" t="s">
        <v>1</v>
      </c>
      <c r="H156" s="247"/>
      <c r="I156" s="247"/>
      <c r="J156" s="248">
        <f>BK156</f>
        <v>0</v>
      </c>
      <c r="K156" s="249"/>
      <c r="L156" s="36"/>
      <c r="M156" s="250" t="s">
        <v>1</v>
      </c>
      <c r="N156" s="251" t="s">
        <v>41</v>
      </c>
      <c r="O156" s="252"/>
      <c r="P156" s="252"/>
      <c r="Q156" s="252"/>
      <c r="R156" s="252"/>
      <c r="S156" s="252"/>
      <c r="T156" s="253"/>
      <c r="AT156" s="15" t="s">
        <v>264</v>
      </c>
      <c r="AU156" s="15" t="s">
        <v>82</v>
      </c>
      <c r="AY156" s="15" t="s">
        <v>264</v>
      </c>
      <c r="BE156" s="208">
        <f>IF(N156="základná",J156,0)</f>
        <v>0</v>
      </c>
      <c r="BF156" s="208">
        <f>IF(N156="znížená",J156,0)</f>
        <v>0</v>
      </c>
      <c r="BG156" s="208">
        <f>IF(N156="zákl. prenesená",J156,0)</f>
        <v>0</v>
      </c>
      <c r="BH156" s="208">
        <f>IF(N156="zníž. prenesená",J156,0)</f>
        <v>0</v>
      </c>
      <c r="BI156" s="208">
        <f>IF(N156="nulová",J156,0)</f>
        <v>0</v>
      </c>
      <c r="BJ156" s="15" t="s">
        <v>88</v>
      </c>
      <c r="BK156" s="209">
        <f>I156*H156</f>
        <v>0</v>
      </c>
    </row>
    <row r="157" spans="2:65" s="1" customFormat="1" ht="6.95" customHeight="1">
      <c r="B157" s="47"/>
      <c r="C157" s="48"/>
      <c r="D157" s="48"/>
      <c r="E157" s="48"/>
      <c r="F157" s="48"/>
      <c r="G157" s="48"/>
      <c r="H157" s="48"/>
      <c r="I157" s="146"/>
      <c r="J157" s="48"/>
      <c r="K157" s="48"/>
      <c r="L157" s="36"/>
    </row>
  </sheetData>
  <sheetProtection algorithmName="SHA-512" hashValue="t4o6MaQMvAp0DPml2UlVa021iEF/785dEXjN2Z830VqCZj2S+29GWok5h6Z2wpNaJYlKP8TLDk392HSB+87bRA==" saltValue="xFo7otdBEFjJjSB8ZBlzuWgES7FNe/7bPTn1HZwvV+m0b6sjbRRwPDvXb0uuJfGMN6a4Il+vrRVqZX1/NxvDog==" spinCount="100000" sheet="1" objects="1" scenarios="1" formatColumns="0" formatRows="0" autoFilter="0"/>
  <autoFilter ref="C126:K156"/>
  <mergeCells count="12">
    <mergeCell ref="E119:H119"/>
    <mergeCell ref="L2:V2"/>
    <mergeCell ref="E85:H85"/>
    <mergeCell ref="E87:H87"/>
    <mergeCell ref="E89:H89"/>
    <mergeCell ref="E115:H115"/>
    <mergeCell ref="E117:H117"/>
    <mergeCell ref="E7:H7"/>
    <mergeCell ref="E9:H9"/>
    <mergeCell ref="E11:H11"/>
    <mergeCell ref="E20:H20"/>
    <mergeCell ref="E29:H29"/>
  </mergeCells>
  <dataValidations count="2">
    <dataValidation type="list" allowBlank="1" showInputMessage="1" showErrorMessage="1" error="Povolené sú hodnoty K, M." sqref="D154:D157">
      <formula1>"K, M"</formula1>
    </dataValidation>
    <dataValidation type="list" allowBlank="1" showInputMessage="1" showErrorMessage="1" error="Povolené sú hodnoty základná, znížená, nulová." sqref="N154:N157">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6"/>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104</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433</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ROUND(J126,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ROUND((ROUND((SUM(BE126:BE151)),  2) + SUM(BE153:BE155)), 2)</f>
        <v>0</v>
      </c>
      <c r="I35" s="127">
        <v>0.2</v>
      </c>
      <c r="J35" s="126">
        <f>ROUND((ROUND(((SUM(BE126:BE151))*I35),  2) + (SUM(BE153:BE155)*I35)), 2)</f>
        <v>0</v>
      </c>
      <c r="L35" s="36"/>
    </row>
    <row r="36" spans="2:12" s="1" customFormat="1" ht="14.45" customHeight="1">
      <c r="B36" s="36"/>
      <c r="E36" s="114" t="s">
        <v>41</v>
      </c>
      <c r="F36" s="126">
        <f>ROUND((ROUND((SUM(BF126:BF151)),  2) + SUM(BF153:BF155)), 2)</f>
        <v>0</v>
      </c>
      <c r="I36" s="127">
        <v>0.2</v>
      </c>
      <c r="J36" s="126">
        <f>ROUND((ROUND(((SUM(BF126:BF151))*I36),  2) + (SUM(BF153:BF155)*I36)), 2)</f>
        <v>0</v>
      </c>
      <c r="L36" s="36"/>
    </row>
    <row r="37" spans="2:12" s="1" customFormat="1" ht="14.45" hidden="1" customHeight="1">
      <c r="B37" s="36"/>
      <c r="E37" s="114" t="s">
        <v>42</v>
      </c>
      <c r="F37" s="126">
        <f>ROUND((ROUND((SUM(BG126:BG151)),  2) + SUM(BG153:BG155)), 2)</f>
        <v>0</v>
      </c>
      <c r="I37" s="127">
        <v>0.2</v>
      </c>
      <c r="J37" s="126">
        <f>0</f>
        <v>0</v>
      </c>
      <c r="L37" s="36"/>
    </row>
    <row r="38" spans="2:12" s="1" customFormat="1" ht="14.45" hidden="1" customHeight="1">
      <c r="B38" s="36"/>
      <c r="E38" s="114" t="s">
        <v>43</v>
      </c>
      <c r="F38" s="126">
        <f>ROUND((ROUND((SUM(BH126:BH151)),  2) + SUM(BH153:BH155)), 2)</f>
        <v>0</v>
      </c>
      <c r="I38" s="127">
        <v>0.2</v>
      </c>
      <c r="J38" s="126">
        <f>0</f>
        <v>0</v>
      </c>
      <c r="L38" s="36"/>
    </row>
    <row r="39" spans="2:12" s="1" customFormat="1" ht="14.45" hidden="1" customHeight="1">
      <c r="B39" s="36"/>
      <c r="E39" s="114" t="s">
        <v>44</v>
      </c>
      <c r="F39" s="126">
        <f>ROUND((ROUND((SUM(BI126:BI151)),  2) + SUM(BI153:BI155)),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2019-05.1.6 - Rybník č. 1 Bezpečnostný priepad</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J126</f>
        <v>0</v>
      </c>
      <c r="K98" s="33"/>
      <c r="L98" s="36"/>
      <c r="AU98" s="15" t="s">
        <v>164</v>
      </c>
    </row>
    <row r="99" spans="2:47" s="8" customFormat="1" ht="24.95" customHeight="1">
      <c r="B99" s="155"/>
      <c r="C99" s="156"/>
      <c r="D99" s="157" t="s">
        <v>165</v>
      </c>
      <c r="E99" s="158"/>
      <c r="F99" s="158"/>
      <c r="G99" s="158"/>
      <c r="H99" s="158"/>
      <c r="I99" s="159"/>
      <c r="J99" s="160">
        <f>J127</f>
        <v>0</v>
      </c>
      <c r="K99" s="156"/>
      <c r="L99" s="161"/>
    </row>
    <row r="100" spans="2:47" s="9" customFormat="1" ht="19.899999999999999" customHeight="1">
      <c r="B100" s="162"/>
      <c r="C100" s="97"/>
      <c r="D100" s="163" t="s">
        <v>166</v>
      </c>
      <c r="E100" s="164"/>
      <c r="F100" s="164"/>
      <c r="G100" s="164"/>
      <c r="H100" s="164"/>
      <c r="I100" s="165"/>
      <c r="J100" s="166">
        <f>J128</f>
        <v>0</v>
      </c>
      <c r="K100" s="97"/>
      <c r="L100" s="167"/>
    </row>
    <row r="101" spans="2:47" s="9" customFormat="1" ht="19.899999999999999" customHeight="1">
      <c r="B101" s="162"/>
      <c r="C101" s="97"/>
      <c r="D101" s="163" t="s">
        <v>304</v>
      </c>
      <c r="E101" s="164"/>
      <c r="F101" s="164"/>
      <c r="G101" s="164"/>
      <c r="H101" s="164"/>
      <c r="I101" s="165"/>
      <c r="J101" s="166">
        <f>J135</f>
        <v>0</v>
      </c>
      <c r="K101" s="97"/>
      <c r="L101" s="167"/>
    </row>
    <row r="102" spans="2:47" s="9" customFormat="1" ht="19.899999999999999" customHeight="1">
      <c r="B102" s="162"/>
      <c r="C102" s="97"/>
      <c r="D102" s="163" t="s">
        <v>305</v>
      </c>
      <c r="E102" s="164"/>
      <c r="F102" s="164"/>
      <c r="G102" s="164"/>
      <c r="H102" s="164"/>
      <c r="I102" s="165"/>
      <c r="J102" s="166">
        <f>J138</f>
        <v>0</v>
      </c>
      <c r="K102" s="97"/>
      <c r="L102" s="167"/>
    </row>
    <row r="103" spans="2:47" s="9" customFormat="1" ht="19.899999999999999" customHeight="1">
      <c r="B103" s="162"/>
      <c r="C103" s="97"/>
      <c r="D103" s="163" t="s">
        <v>267</v>
      </c>
      <c r="E103" s="164"/>
      <c r="F103" s="164"/>
      <c r="G103" s="164"/>
      <c r="H103" s="164"/>
      <c r="I103" s="165"/>
      <c r="J103" s="166">
        <f>J147</f>
        <v>0</v>
      </c>
      <c r="K103" s="97"/>
      <c r="L103" s="167"/>
    </row>
    <row r="104" spans="2:47" s="8" customFormat="1" ht="21.75" customHeight="1">
      <c r="B104" s="155"/>
      <c r="C104" s="156"/>
      <c r="D104" s="168" t="s">
        <v>168</v>
      </c>
      <c r="E104" s="156"/>
      <c r="F104" s="156"/>
      <c r="G104" s="156"/>
      <c r="H104" s="156"/>
      <c r="I104" s="169"/>
      <c r="J104" s="170">
        <f>J152</f>
        <v>0</v>
      </c>
      <c r="K104" s="156"/>
      <c r="L104" s="161"/>
    </row>
    <row r="105" spans="2:47" s="1" customFormat="1" ht="21.75" customHeight="1">
      <c r="B105" s="32"/>
      <c r="C105" s="33"/>
      <c r="D105" s="33"/>
      <c r="E105" s="33"/>
      <c r="F105" s="33"/>
      <c r="G105" s="33"/>
      <c r="H105" s="33"/>
      <c r="I105" s="115"/>
      <c r="J105" s="33"/>
      <c r="K105" s="33"/>
      <c r="L105" s="36"/>
    </row>
    <row r="106" spans="2:47" s="1" customFormat="1" ht="6.95" customHeight="1">
      <c r="B106" s="47"/>
      <c r="C106" s="48"/>
      <c r="D106" s="48"/>
      <c r="E106" s="48"/>
      <c r="F106" s="48"/>
      <c r="G106" s="48"/>
      <c r="H106" s="48"/>
      <c r="I106" s="146"/>
      <c r="J106" s="48"/>
      <c r="K106" s="48"/>
      <c r="L106" s="36"/>
    </row>
    <row r="110" spans="2:47" s="1" customFormat="1" ht="6.95" customHeight="1">
      <c r="B110" s="49"/>
      <c r="C110" s="50"/>
      <c r="D110" s="50"/>
      <c r="E110" s="50"/>
      <c r="F110" s="50"/>
      <c r="G110" s="50"/>
      <c r="H110" s="50"/>
      <c r="I110" s="149"/>
      <c r="J110" s="50"/>
      <c r="K110" s="50"/>
      <c r="L110" s="36"/>
    </row>
    <row r="111" spans="2:47" s="1" customFormat="1" ht="24.95" customHeight="1">
      <c r="B111" s="32"/>
      <c r="C111" s="21" t="s">
        <v>169</v>
      </c>
      <c r="D111" s="33"/>
      <c r="E111" s="33"/>
      <c r="F111" s="33"/>
      <c r="G111" s="33"/>
      <c r="H111" s="33"/>
      <c r="I111" s="115"/>
      <c r="J111" s="33"/>
      <c r="K111" s="33"/>
      <c r="L111" s="36"/>
    </row>
    <row r="112" spans="2:47" s="1" customFormat="1" ht="6.95" customHeight="1">
      <c r="B112" s="32"/>
      <c r="C112" s="33"/>
      <c r="D112" s="33"/>
      <c r="E112" s="33"/>
      <c r="F112" s="33"/>
      <c r="G112" s="33"/>
      <c r="H112" s="33"/>
      <c r="I112" s="115"/>
      <c r="J112" s="33"/>
      <c r="K112" s="33"/>
      <c r="L112" s="36"/>
    </row>
    <row r="113" spans="2:63" s="1" customFormat="1" ht="12" customHeight="1">
      <c r="B113" s="32"/>
      <c r="C113" s="27" t="s">
        <v>14</v>
      </c>
      <c r="D113" s="33"/>
      <c r="E113" s="33"/>
      <c r="F113" s="33"/>
      <c r="G113" s="33"/>
      <c r="H113" s="33"/>
      <c r="I113" s="115"/>
      <c r="J113" s="33"/>
      <c r="K113" s="33"/>
      <c r="L113" s="36"/>
    </row>
    <row r="114" spans="2:63" s="1" customFormat="1" ht="16.5" customHeight="1">
      <c r="B114" s="32"/>
      <c r="C114" s="33"/>
      <c r="D114" s="33"/>
      <c r="E114" s="300" t="str">
        <f>E7</f>
        <v>Rybníky Prejta - Oprava tesnania hrádze</v>
      </c>
      <c r="F114" s="301"/>
      <c r="G114" s="301"/>
      <c r="H114" s="301"/>
      <c r="I114" s="115"/>
      <c r="J114" s="33"/>
      <c r="K114" s="33"/>
      <c r="L114" s="36"/>
    </row>
    <row r="115" spans="2:63" ht="12" customHeight="1">
      <c r="B115" s="19"/>
      <c r="C115" s="27" t="s">
        <v>156</v>
      </c>
      <c r="D115" s="20"/>
      <c r="E115" s="20"/>
      <c r="F115" s="20"/>
      <c r="G115" s="20"/>
      <c r="H115" s="20"/>
      <c r="J115" s="20"/>
      <c r="K115" s="20"/>
      <c r="L115" s="18"/>
    </row>
    <row r="116" spans="2:63" s="1" customFormat="1" ht="16.5" customHeight="1">
      <c r="B116" s="32"/>
      <c r="C116" s="33"/>
      <c r="D116" s="33"/>
      <c r="E116" s="300" t="s">
        <v>157</v>
      </c>
      <c r="F116" s="299"/>
      <c r="G116" s="299"/>
      <c r="H116" s="299"/>
      <c r="I116" s="115"/>
      <c r="J116" s="33"/>
      <c r="K116" s="33"/>
      <c r="L116" s="36"/>
    </row>
    <row r="117" spans="2:63" s="1" customFormat="1" ht="12" customHeight="1">
      <c r="B117" s="32"/>
      <c r="C117" s="27" t="s">
        <v>158</v>
      </c>
      <c r="D117" s="33"/>
      <c r="E117" s="33"/>
      <c r="F117" s="33"/>
      <c r="G117" s="33"/>
      <c r="H117" s="33"/>
      <c r="I117" s="115"/>
      <c r="J117" s="33"/>
      <c r="K117" s="33"/>
      <c r="L117" s="36"/>
    </row>
    <row r="118" spans="2:63" s="1" customFormat="1" ht="16.5" customHeight="1">
      <c r="B118" s="32"/>
      <c r="C118" s="33"/>
      <c r="D118" s="33"/>
      <c r="E118" s="281" t="str">
        <f>E11</f>
        <v>2019-05.1.6 - Rybník č. 1 Bezpečnostný priepad</v>
      </c>
      <c r="F118" s="299"/>
      <c r="G118" s="299"/>
      <c r="H118" s="299"/>
      <c r="I118" s="115"/>
      <c r="J118" s="33"/>
      <c r="K118" s="33"/>
      <c r="L118" s="36"/>
    </row>
    <row r="119" spans="2:63" s="1" customFormat="1" ht="6.95" customHeight="1">
      <c r="B119" s="32"/>
      <c r="C119" s="33"/>
      <c r="D119" s="33"/>
      <c r="E119" s="33"/>
      <c r="F119" s="33"/>
      <c r="G119" s="33"/>
      <c r="H119" s="33"/>
      <c r="I119" s="115"/>
      <c r="J119" s="33"/>
      <c r="K119" s="33"/>
      <c r="L119" s="36"/>
    </row>
    <row r="120" spans="2:63" s="1" customFormat="1" ht="12" customHeight="1">
      <c r="B120" s="32"/>
      <c r="C120" s="27" t="s">
        <v>18</v>
      </c>
      <c r="D120" s="33"/>
      <c r="E120" s="33"/>
      <c r="F120" s="25" t="str">
        <f>F14</f>
        <v>Prejta</v>
      </c>
      <c r="G120" s="33"/>
      <c r="H120" s="33"/>
      <c r="I120" s="116" t="s">
        <v>20</v>
      </c>
      <c r="J120" s="59" t="str">
        <f>IF(J14="","",J14)</f>
        <v>11. 6. 2019</v>
      </c>
      <c r="K120" s="33"/>
      <c r="L120" s="36"/>
    </row>
    <row r="121" spans="2:63" s="1" customFormat="1" ht="6.95" customHeight="1">
      <c r="B121" s="32"/>
      <c r="C121" s="33"/>
      <c r="D121" s="33"/>
      <c r="E121" s="33"/>
      <c r="F121" s="33"/>
      <c r="G121" s="33"/>
      <c r="H121" s="33"/>
      <c r="I121" s="115"/>
      <c r="J121" s="33"/>
      <c r="K121" s="33"/>
      <c r="L121" s="36"/>
    </row>
    <row r="122" spans="2:63" s="1" customFormat="1" ht="27.95" customHeight="1">
      <c r="B122" s="32"/>
      <c r="C122" s="27" t="s">
        <v>22</v>
      </c>
      <c r="D122" s="33"/>
      <c r="E122" s="33"/>
      <c r="F122" s="25" t="str">
        <f>E17</f>
        <v>SRZ, MsO Dubnica nad Váhom</v>
      </c>
      <c r="G122" s="33"/>
      <c r="H122" s="33"/>
      <c r="I122" s="116" t="s">
        <v>28</v>
      </c>
      <c r="J122" s="30" t="str">
        <f>E23</f>
        <v>Hydroconsulting s.r.o.</v>
      </c>
      <c r="K122" s="33"/>
      <c r="L122" s="36"/>
    </row>
    <row r="123" spans="2:63" s="1" customFormat="1" ht="27.95" customHeight="1">
      <c r="B123" s="32"/>
      <c r="C123" s="27" t="s">
        <v>26</v>
      </c>
      <c r="D123" s="33"/>
      <c r="E123" s="33"/>
      <c r="F123" s="25" t="str">
        <f>IF(E20="","",E20)</f>
        <v>Vyplň údaj</v>
      </c>
      <c r="G123" s="33"/>
      <c r="H123" s="33"/>
      <c r="I123" s="116" t="s">
        <v>33</v>
      </c>
      <c r="J123" s="30" t="str">
        <f>E26</f>
        <v>Hydroconsulting s.r.o.</v>
      </c>
      <c r="K123" s="33"/>
      <c r="L123" s="36"/>
    </row>
    <row r="124" spans="2:63" s="1" customFormat="1" ht="10.35" customHeight="1">
      <c r="B124" s="32"/>
      <c r="C124" s="33"/>
      <c r="D124" s="33"/>
      <c r="E124" s="33"/>
      <c r="F124" s="33"/>
      <c r="G124" s="33"/>
      <c r="H124" s="33"/>
      <c r="I124" s="115"/>
      <c r="J124" s="33"/>
      <c r="K124" s="33"/>
      <c r="L124" s="36"/>
    </row>
    <row r="125" spans="2:63" s="10" customFormat="1" ht="29.25" customHeight="1">
      <c r="B125" s="171"/>
      <c r="C125" s="172" t="s">
        <v>170</v>
      </c>
      <c r="D125" s="173" t="s">
        <v>60</v>
      </c>
      <c r="E125" s="173" t="s">
        <v>56</v>
      </c>
      <c r="F125" s="173" t="s">
        <v>57</v>
      </c>
      <c r="G125" s="173" t="s">
        <v>171</v>
      </c>
      <c r="H125" s="173" t="s">
        <v>172</v>
      </c>
      <c r="I125" s="174" t="s">
        <v>173</v>
      </c>
      <c r="J125" s="175" t="s">
        <v>162</v>
      </c>
      <c r="K125" s="176" t="s">
        <v>174</v>
      </c>
      <c r="L125" s="177"/>
      <c r="M125" s="68" t="s">
        <v>1</v>
      </c>
      <c r="N125" s="69" t="s">
        <v>39</v>
      </c>
      <c r="O125" s="69" t="s">
        <v>175</v>
      </c>
      <c r="P125" s="69" t="s">
        <v>176</v>
      </c>
      <c r="Q125" s="69" t="s">
        <v>177</v>
      </c>
      <c r="R125" s="69" t="s">
        <v>178</v>
      </c>
      <c r="S125" s="69" t="s">
        <v>179</v>
      </c>
      <c r="T125" s="70" t="s">
        <v>180</v>
      </c>
    </row>
    <row r="126" spans="2:63" s="1" customFormat="1" ht="22.9" customHeight="1">
      <c r="B126" s="32"/>
      <c r="C126" s="75" t="s">
        <v>163</v>
      </c>
      <c r="D126" s="33"/>
      <c r="E126" s="33"/>
      <c r="F126" s="33"/>
      <c r="G126" s="33"/>
      <c r="H126" s="33"/>
      <c r="I126" s="115"/>
      <c r="J126" s="178">
        <f>BK126</f>
        <v>0</v>
      </c>
      <c r="K126" s="33"/>
      <c r="L126" s="36"/>
      <c r="M126" s="71"/>
      <c r="N126" s="72"/>
      <c r="O126" s="72"/>
      <c r="P126" s="179">
        <f>P127+P152</f>
        <v>0</v>
      </c>
      <c r="Q126" s="72"/>
      <c r="R126" s="179">
        <f>R127+R152</f>
        <v>115.44344150000001</v>
      </c>
      <c r="S126" s="72"/>
      <c r="T126" s="180">
        <f>T127+T152</f>
        <v>71.02</v>
      </c>
      <c r="AT126" s="15" t="s">
        <v>74</v>
      </c>
      <c r="AU126" s="15" t="s">
        <v>164</v>
      </c>
      <c r="BK126" s="181">
        <f>BK127+BK152</f>
        <v>0</v>
      </c>
    </row>
    <row r="127" spans="2:63" s="11" customFormat="1" ht="25.9" customHeight="1">
      <c r="B127" s="182"/>
      <c r="C127" s="183"/>
      <c r="D127" s="184" t="s">
        <v>74</v>
      </c>
      <c r="E127" s="185" t="s">
        <v>181</v>
      </c>
      <c r="F127" s="185" t="s">
        <v>182</v>
      </c>
      <c r="G127" s="183"/>
      <c r="H127" s="183"/>
      <c r="I127" s="186"/>
      <c r="J127" s="170">
        <f>BK127</f>
        <v>0</v>
      </c>
      <c r="K127" s="183"/>
      <c r="L127" s="187"/>
      <c r="M127" s="188"/>
      <c r="N127" s="189"/>
      <c r="O127" s="189"/>
      <c r="P127" s="190">
        <f>P128+P135+P138+P147</f>
        <v>0</v>
      </c>
      <c r="Q127" s="189"/>
      <c r="R127" s="190">
        <f>R128+R135+R138+R147</f>
        <v>115.44344150000001</v>
      </c>
      <c r="S127" s="189"/>
      <c r="T127" s="191">
        <f>T128+T135+T138+T147</f>
        <v>71.02</v>
      </c>
      <c r="AR127" s="192" t="s">
        <v>82</v>
      </c>
      <c r="AT127" s="193" t="s">
        <v>74</v>
      </c>
      <c r="AU127" s="193" t="s">
        <v>75</v>
      </c>
      <c r="AY127" s="192" t="s">
        <v>183</v>
      </c>
      <c r="BK127" s="194">
        <f>BK128+BK135+BK138+BK147</f>
        <v>0</v>
      </c>
    </row>
    <row r="128" spans="2:63" s="11" customFormat="1" ht="22.9" customHeight="1">
      <c r="B128" s="182"/>
      <c r="C128" s="183"/>
      <c r="D128" s="184" t="s">
        <v>74</v>
      </c>
      <c r="E128" s="195" t="s">
        <v>82</v>
      </c>
      <c r="F128" s="195" t="s">
        <v>184</v>
      </c>
      <c r="G128" s="183"/>
      <c r="H128" s="183"/>
      <c r="I128" s="186"/>
      <c r="J128" s="196">
        <f>BK128</f>
        <v>0</v>
      </c>
      <c r="K128" s="183"/>
      <c r="L128" s="187"/>
      <c r="M128" s="188"/>
      <c r="N128" s="189"/>
      <c r="O128" s="189"/>
      <c r="P128" s="190">
        <f>SUM(P129:P134)</f>
        <v>0</v>
      </c>
      <c r="Q128" s="189"/>
      <c r="R128" s="190">
        <f>SUM(R129:R134)</f>
        <v>0</v>
      </c>
      <c r="S128" s="189"/>
      <c r="T128" s="191">
        <f>SUM(T129:T134)</f>
        <v>0</v>
      </c>
      <c r="AR128" s="192" t="s">
        <v>82</v>
      </c>
      <c r="AT128" s="193" t="s">
        <v>74</v>
      </c>
      <c r="AU128" s="193" t="s">
        <v>82</v>
      </c>
      <c r="AY128" s="192" t="s">
        <v>183</v>
      </c>
      <c r="BK128" s="194">
        <f>SUM(BK129:BK134)</f>
        <v>0</v>
      </c>
    </row>
    <row r="129" spans="2:65" s="1" customFormat="1" ht="36" customHeight="1">
      <c r="B129" s="32"/>
      <c r="C129" s="197" t="s">
        <v>82</v>
      </c>
      <c r="D129" s="197" t="s">
        <v>185</v>
      </c>
      <c r="E129" s="198" t="s">
        <v>434</v>
      </c>
      <c r="F129" s="199" t="s">
        <v>435</v>
      </c>
      <c r="G129" s="200" t="s">
        <v>188</v>
      </c>
      <c r="H129" s="201">
        <v>26.8</v>
      </c>
      <c r="I129" s="202"/>
      <c r="J129" s="201">
        <f>ROUND(I129*H129,3)</f>
        <v>0</v>
      </c>
      <c r="K129" s="199" t="s">
        <v>436</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437</v>
      </c>
    </row>
    <row r="130" spans="2:65" s="12" customFormat="1" ht="22.5">
      <c r="B130" s="210"/>
      <c r="C130" s="211"/>
      <c r="D130" s="212" t="s">
        <v>192</v>
      </c>
      <c r="E130" s="213" t="s">
        <v>1</v>
      </c>
      <c r="F130" s="214" t="s">
        <v>438</v>
      </c>
      <c r="G130" s="211"/>
      <c r="H130" s="215">
        <v>26.8</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88</v>
      </c>
      <c r="D131" s="197" t="s">
        <v>185</v>
      </c>
      <c r="E131" s="198" t="s">
        <v>439</v>
      </c>
      <c r="F131" s="199" t="s">
        <v>440</v>
      </c>
      <c r="G131" s="200" t="s">
        <v>188</v>
      </c>
      <c r="H131" s="201">
        <v>26.8</v>
      </c>
      <c r="I131" s="202"/>
      <c r="J131" s="201">
        <f>ROUND(I131*H131,3)</f>
        <v>0</v>
      </c>
      <c r="K131" s="199" t="s">
        <v>436</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441</v>
      </c>
    </row>
    <row r="132" spans="2:65" s="12" customFormat="1" ht="22.5">
      <c r="B132" s="210"/>
      <c r="C132" s="211"/>
      <c r="D132" s="212" t="s">
        <v>192</v>
      </c>
      <c r="E132" s="213" t="s">
        <v>1</v>
      </c>
      <c r="F132" s="214" t="s">
        <v>438</v>
      </c>
      <c r="G132" s="211"/>
      <c r="H132" s="215">
        <v>26.8</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48" customHeight="1">
      <c r="B133" s="32"/>
      <c r="C133" s="197" t="s">
        <v>198</v>
      </c>
      <c r="D133" s="197" t="s">
        <v>185</v>
      </c>
      <c r="E133" s="198" t="s">
        <v>442</v>
      </c>
      <c r="F133" s="199" t="s">
        <v>443</v>
      </c>
      <c r="G133" s="200" t="s">
        <v>188</v>
      </c>
      <c r="H133" s="201">
        <v>18.3</v>
      </c>
      <c r="I133" s="202"/>
      <c r="J133" s="201">
        <f>ROUND(I133*H133,3)</f>
        <v>0</v>
      </c>
      <c r="K133" s="199" t="s">
        <v>189</v>
      </c>
      <c r="L133" s="36"/>
      <c r="M133" s="203" t="s">
        <v>1</v>
      </c>
      <c r="N133" s="204" t="s">
        <v>41</v>
      </c>
      <c r="O133" s="64"/>
      <c r="P133" s="205">
        <f>O133*H133</f>
        <v>0</v>
      </c>
      <c r="Q133" s="205">
        <v>0</v>
      </c>
      <c r="R133" s="205">
        <f>Q133*H133</f>
        <v>0</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444</v>
      </c>
    </row>
    <row r="134" spans="2:65" s="12" customFormat="1">
      <c r="B134" s="210"/>
      <c r="C134" s="211"/>
      <c r="D134" s="212" t="s">
        <v>192</v>
      </c>
      <c r="E134" s="213" t="s">
        <v>1</v>
      </c>
      <c r="F134" s="214" t="s">
        <v>445</v>
      </c>
      <c r="G134" s="211"/>
      <c r="H134" s="215">
        <v>18.3</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1" customFormat="1" ht="22.9" customHeight="1">
      <c r="B135" s="182"/>
      <c r="C135" s="183"/>
      <c r="D135" s="184" t="s">
        <v>74</v>
      </c>
      <c r="E135" s="195" t="s">
        <v>88</v>
      </c>
      <c r="F135" s="195" t="s">
        <v>325</v>
      </c>
      <c r="G135" s="183"/>
      <c r="H135" s="183"/>
      <c r="I135" s="186"/>
      <c r="J135" s="196">
        <f>BK135</f>
        <v>0</v>
      </c>
      <c r="K135" s="183"/>
      <c r="L135" s="187"/>
      <c r="M135" s="188"/>
      <c r="N135" s="189"/>
      <c r="O135" s="189"/>
      <c r="P135" s="190">
        <f>SUM(P136:P137)</f>
        <v>0</v>
      </c>
      <c r="Q135" s="189"/>
      <c r="R135" s="190">
        <f>SUM(R136:R137)</f>
        <v>20.118870000000001</v>
      </c>
      <c r="S135" s="189"/>
      <c r="T135" s="191">
        <f>SUM(T136:T137)</f>
        <v>0</v>
      </c>
      <c r="AR135" s="192" t="s">
        <v>82</v>
      </c>
      <c r="AT135" s="193" t="s">
        <v>74</v>
      </c>
      <c r="AU135" s="193" t="s">
        <v>82</v>
      </c>
      <c r="AY135" s="192" t="s">
        <v>183</v>
      </c>
      <c r="BK135" s="194">
        <f>SUM(BK136:BK137)</f>
        <v>0</v>
      </c>
    </row>
    <row r="136" spans="2:65" s="1" customFormat="1" ht="16.5" customHeight="1">
      <c r="B136" s="32"/>
      <c r="C136" s="197" t="s">
        <v>190</v>
      </c>
      <c r="D136" s="197" t="s">
        <v>185</v>
      </c>
      <c r="E136" s="198" t="s">
        <v>326</v>
      </c>
      <c r="F136" s="199" t="s">
        <v>327</v>
      </c>
      <c r="G136" s="200" t="s">
        <v>188</v>
      </c>
      <c r="H136" s="201">
        <v>9</v>
      </c>
      <c r="I136" s="202"/>
      <c r="J136" s="201">
        <f>ROUND(I136*H136,3)</f>
        <v>0</v>
      </c>
      <c r="K136" s="199" t="s">
        <v>189</v>
      </c>
      <c r="L136" s="36"/>
      <c r="M136" s="203" t="s">
        <v>1</v>
      </c>
      <c r="N136" s="204" t="s">
        <v>41</v>
      </c>
      <c r="O136" s="64"/>
      <c r="P136" s="205">
        <f>O136*H136</f>
        <v>0</v>
      </c>
      <c r="Q136" s="205">
        <v>2.23543</v>
      </c>
      <c r="R136" s="205">
        <f>Q136*H136</f>
        <v>20.118870000000001</v>
      </c>
      <c r="S136" s="205">
        <v>0</v>
      </c>
      <c r="T136" s="206">
        <f>S136*H136</f>
        <v>0</v>
      </c>
      <c r="AR136" s="207" t="s">
        <v>190</v>
      </c>
      <c r="AT136" s="207" t="s">
        <v>185</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446</v>
      </c>
    </row>
    <row r="137" spans="2:65" s="12" customFormat="1">
      <c r="B137" s="210"/>
      <c r="C137" s="211"/>
      <c r="D137" s="212" t="s">
        <v>192</v>
      </c>
      <c r="E137" s="213" t="s">
        <v>1</v>
      </c>
      <c r="F137" s="214" t="s">
        <v>447</v>
      </c>
      <c r="G137" s="211"/>
      <c r="H137" s="215">
        <v>9</v>
      </c>
      <c r="I137" s="216"/>
      <c r="J137" s="211"/>
      <c r="K137" s="211"/>
      <c r="L137" s="217"/>
      <c r="M137" s="218"/>
      <c r="N137" s="219"/>
      <c r="O137" s="219"/>
      <c r="P137" s="219"/>
      <c r="Q137" s="219"/>
      <c r="R137" s="219"/>
      <c r="S137" s="219"/>
      <c r="T137" s="220"/>
      <c r="AT137" s="221" t="s">
        <v>192</v>
      </c>
      <c r="AU137" s="221" t="s">
        <v>88</v>
      </c>
      <c r="AV137" s="12" t="s">
        <v>88</v>
      </c>
      <c r="AW137" s="12" t="s">
        <v>31</v>
      </c>
      <c r="AX137" s="12" t="s">
        <v>82</v>
      </c>
      <c r="AY137" s="221" t="s">
        <v>183</v>
      </c>
    </row>
    <row r="138" spans="2:65" s="11" customFormat="1" ht="22.9" customHeight="1">
      <c r="B138" s="182"/>
      <c r="C138" s="183"/>
      <c r="D138" s="184" t="s">
        <v>74</v>
      </c>
      <c r="E138" s="195" t="s">
        <v>198</v>
      </c>
      <c r="F138" s="195" t="s">
        <v>338</v>
      </c>
      <c r="G138" s="183"/>
      <c r="H138" s="183"/>
      <c r="I138" s="186"/>
      <c r="J138" s="196">
        <f>BK138</f>
        <v>0</v>
      </c>
      <c r="K138" s="183"/>
      <c r="L138" s="187"/>
      <c r="M138" s="188"/>
      <c r="N138" s="189"/>
      <c r="O138" s="189"/>
      <c r="P138" s="190">
        <f>SUM(P139:P146)</f>
        <v>0</v>
      </c>
      <c r="Q138" s="189"/>
      <c r="R138" s="190">
        <f>SUM(R139:R146)</f>
        <v>95.319531500000011</v>
      </c>
      <c r="S138" s="189"/>
      <c r="T138" s="191">
        <f>SUM(T139:T146)</f>
        <v>0</v>
      </c>
      <c r="AR138" s="192" t="s">
        <v>82</v>
      </c>
      <c r="AT138" s="193" t="s">
        <v>74</v>
      </c>
      <c r="AU138" s="193" t="s">
        <v>82</v>
      </c>
      <c r="AY138" s="192" t="s">
        <v>183</v>
      </c>
      <c r="BK138" s="194">
        <f>SUM(BK139:BK146)</f>
        <v>0</v>
      </c>
    </row>
    <row r="139" spans="2:65" s="1" customFormat="1" ht="24" customHeight="1">
      <c r="B139" s="32"/>
      <c r="C139" s="197" t="s">
        <v>214</v>
      </c>
      <c r="D139" s="197" t="s">
        <v>185</v>
      </c>
      <c r="E139" s="198" t="s">
        <v>347</v>
      </c>
      <c r="F139" s="199" t="s">
        <v>348</v>
      </c>
      <c r="G139" s="200" t="s">
        <v>188</v>
      </c>
      <c r="H139" s="201">
        <v>40.5</v>
      </c>
      <c r="I139" s="202"/>
      <c r="J139" s="201">
        <f>ROUND(I139*H139,3)</f>
        <v>0</v>
      </c>
      <c r="K139" s="199" t="s">
        <v>189</v>
      </c>
      <c r="L139" s="36"/>
      <c r="M139" s="203" t="s">
        <v>1</v>
      </c>
      <c r="N139" s="204" t="s">
        <v>41</v>
      </c>
      <c r="O139" s="64"/>
      <c r="P139" s="205">
        <f>O139*H139</f>
        <v>0</v>
      </c>
      <c r="Q139" s="205">
        <v>2.3254700000000001</v>
      </c>
      <c r="R139" s="205">
        <f>Q139*H139</f>
        <v>94.181535000000011</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448</v>
      </c>
    </row>
    <row r="140" spans="2:65" s="12" customFormat="1" ht="33.75">
      <c r="B140" s="210"/>
      <c r="C140" s="211"/>
      <c r="D140" s="212" t="s">
        <v>192</v>
      </c>
      <c r="E140" s="213" t="s">
        <v>1</v>
      </c>
      <c r="F140" s="214" t="s">
        <v>449</v>
      </c>
      <c r="G140" s="211"/>
      <c r="H140" s="215">
        <v>40.5</v>
      </c>
      <c r="I140" s="216"/>
      <c r="J140" s="211"/>
      <c r="K140" s="211"/>
      <c r="L140" s="217"/>
      <c r="M140" s="218"/>
      <c r="N140" s="219"/>
      <c r="O140" s="219"/>
      <c r="P140" s="219"/>
      <c r="Q140" s="219"/>
      <c r="R140" s="219"/>
      <c r="S140" s="219"/>
      <c r="T140" s="220"/>
      <c r="AT140" s="221" t="s">
        <v>192</v>
      </c>
      <c r="AU140" s="221" t="s">
        <v>88</v>
      </c>
      <c r="AV140" s="12" t="s">
        <v>88</v>
      </c>
      <c r="AW140" s="12" t="s">
        <v>31</v>
      </c>
      <c r="AX140" s="12" t="s">
        <v>82</v>
      </c>
      <c r="AY140" s="221" t="s">
        <v>183</v>
      </c>
    </row>
    <row r="141" spans="2:65" s="1" customFormat="1" ht="72" customHeight="1">
      <c r="B141" s="32"/>
      <c r="C141" s="197" t="s">
        <v>219</v>
      </c>
      <c r="D141" s="197" t="s">
        <v>185</v>
      </c>
      <c r="E141" s="198" t="s">
        <v>352</v>
      </c>
      <c r="F141" s="199" t="s">
        <v>353</v>
      </c>
      <c r="G141" s="200" t="s">
        <v>240</v>
      </c>
      <c r="H141" s="201">
        <v>14.9</v>
      </c>
      <c r="I141" s="202"/>
      <c r="J141" s="201">
        <f>ROUND(I141*H141,3)</f>
        <v>0</v>
      </c>
      <c r="K141" s="199" t="s">
        <v>189</v>
      </c>
      <c r="L141" s="36"/>
      <c r="M141" s="203" t="s">
        <v>1</v>
      </c>
      <c r="N141" s="204" t="s">
        <v>41</v>
      </c>
      <c r="O141" s="64"/>
      <c r="P141" s="205">
        <f>O141*H141</f>
        <v>0</v>
      </c>
      <c r="Q141" s="205">
        <v>3.3400000000000001E-3</v>
      </c>
      <c r="R141" s="205">
        <f>Q141*H141</f>
        <v>4.9766000000000005E-2</v>
      </c>
      <c r="S141" s="205">
        <v>0</v>
      </c>
      <c r="T141" s="206">
        <f>S141*H141</f>
        <v>0</v>
      </c>
      <c r="AR141" s="207" t="s">
        <v>190</v>
      </c>
      <c r="AT141" s="207" t="s">
        <v>185</v>
      </c>
      <c r="AU141" s="207" t="s">
        <v>88</v>
      </c>
      <c r="AY141" s="15" t="s">
        <v>183</v>
      </c>
      <c r="BE141" s="208">
        <f>IF(N141="základná",J141,0)</f>
        <v>0</v>
      </c>
      <c r="BF141" s="208">
        <f>IF(N141="znížená",J141,0)</f>
        <v>0</v>
      </c>
      <c r="BG141" s="208">
        <f>IF(N141="zákl. prenesená",J141,0)</f>
        <v>0</v>
      </c>
      <c r="BH141" s="208">
        <f>IF(N141="zníž. prenesená",J141,0)</f>
        <v>0</v>
      </c>
      <c r="BI141" s="208">
        <f>IF(N141="nulová",J141,0)</f>
        <v>0</v>
      </c>
      <c r="BJ141" s="15" t="s">
        <v>88</v>
      </c>
      <c r="BK141" s="209">
        <f>ROUND(I141*H141,3)</f>
        <v>0</v>
      </c>
      <c r="BL141" s="15" t="s">
        <v>190</v>
      </c>
      <c r="BM141" s="207" t="s">
        <v>450</v>
      </c>
    </row>
    <row r="142" spans="2:65" s="12" customFormat="1">
      <c r="B142" s="210"/>
      <c r="C142" s="211"/>
      <c r="D142" s="212" t="s">
        <v>192</v>
      </c>
      <c r="E142" s="213" t="s">
        <v>1</v>
      </c>
      <c r="F142" s="214" t="s">
        <v>451</v>
      </c>
      <c r="G142" s="211"/>
      <c r="H142" s="215">
        <v>14.9</v>
      </c>
      <c r="I142" s="216"/>
      <c r="J142" s="211"/>
      <c r="K142" s="211"/>
      <c r="L142" s="217"/>
      <c r="M142" s="218"/>
      <c r="N142" s="219"/>
      <c r="O142" s="219"/>
      <c r="P142" s="219"/>
      <c r="Q142" s="219"/>
      <c r="R142" s="219"/>
      <c r="S142" s="219"/>
      <c r="T142" s="220"/>
      <c r="AT142" s="221" t="s">
        <v>192</v>
      </c>
      <c r="AU142" s="221" t="s">
        <v>88</v>
      </c>
      <c r="AV142" s="12" t="s">
        <v>88</v>
      </c>
      <c r="AW142" s="12" t="s">
        <v>31</v>
      </c>
      <c r="AX142" s="12" t="s">
        <v>82</v>
      </c>
      <c r="AY142" s="221" t="s">
        <v>183</v>
      </c>
    </row>
    <row r="143" spans="2:65" s="1" customFormat="1" ht="72" customHeight="1">
      <c r="B143" s="32"/>
      <c r="C143" s="197" t="s">
        <v>225</v>
      </c>
      <c r="D143" s="197" t="s">
        <v>185</v>
      </c>
      <c r="E143" s="198" t="s">
        <v>358</v>
      </c>
      <c r="F143" s="199" t="s">
        <v>359</v>
      </c>
      <c r="G143" s="200" t="s">
        <v>240</v>
      </c>
      <c r="H143" s="201">
        <v>14.9</v>
      </c>
      <c r="I143" s="202"/>
      <c r="J143" s="201">
        <f>ROUND(I143*H143,3)</f>
        <v>0</v>
      </c>
      <c r="K143" s="199" t="s">
        <v>189</v>
      </c>
      <c r="L143" s="36"/>
      <c r="M143" s="203" t="s">
        <v>1</v>
      </c>
      <c r="N143" s="204" t="s">
        <v>41</v>
      </c>
      <c r="O143" s="64"/>
      <c r="P143" s="205">
        <f>O143*H143</f>
        <v>0</v>
      </c>
      <c r="Q143" s="205">
        <v>0</v>
      </c>
      <c r="R143" s="205">
        <f>Q143*H143</f>
        <v>0</v>
      </c>
      <c r="S143" s="205">
        <v>0</v>
      </c>
      <c r="T143" s="206">
        <f>S143*H143</f>
        <v>0</v>
      </c>
      <c r="AR143" s="207" t="s">
        <v>190</v>
      </c>
      <c r="AT143" s="207" t="s">
        <v>185</v>
      </c>
      <c r="AU143" s="207" t="s">
        <v>88</v>
      </c>
      <c r="AY143" s="15" t="s">
        <v>183</v>
      </c>
      <c r="BE143" s="208">
        <f>IF(N143="základná",J143,0)</f>
        <v>0</v>
      </c>
      <c r="BF143" s="208">
        <f>IF(N143="znížená",J143,0)</f>
        <v>0</v>
      </c>
      <c r="BG143" s="208">
        <f>IF(N143="zákl. prenesená",J143,0)</f>
        <v>0</v>
      </c>
      <c r="BH143" s="208">
        <f>IF(N143="zníž. prenesená",J143,0)</f>
        <v>0</v>
      </c>
      <c r="BI143" s="208">
        <f>IF(N143="nulová",J143,0)</f>
        <v>0</v>
      </c>
      <c r="BJ143" s="15" t="s">
        <v>88</v>
      </c>
      <c r="BK143" s="209">
        <f>ROUND(I143*H143,3)</f>
        <v>0</v>
      </c>
      <c r="BL143" s="15" t="s">
        <v>190</v>
      </c>
      <c r="BM143" s="207" t="s">
        <v>452</v>
      </c>
    </row>
    <row r="144" spans="2:65" s="12" customFormat="1">
      <c r="B144" s="210"/>
      <c r="C144" s="211"/>
      <c r="D144" s="212" t="s">
        <v>192</v>
      </c>
      <c r="E144" s="213" t="s">
        <v>1</v>
      </c>
      <c r="F144" s="214" t="s">
        <v>451</v>
      </c>
      <c r="G144" s="211"/>
      <c r="H144" s="215">
        <v>14.9</v>
      </c>
      <c r="I144" s="216"/>
      <c r="J144" s="211"/>
      <c r="K144" s="211"/>
      <c r="L144" s="217"/>
      <c r="M144" s="218"/>
      <c r="N144" s="219"/>
      <c r="O144" s="219"/>
      <c r="P144" s="219"/>
      <c r="Q144" s="219"/>
      <c r="R144" s="219"/>
      <c r="S144" s="219"/>
      <c r="T144" s="220"/>
      <c r="AT144" s="221" t="s">
        <v>192</v>
      </c>
      <c r="AU144" s="221" t="s">
        <v>88</v>
      </c>
      <c r="AV144" s="12" t="s">
        <v>88</v>
      </c>
      <c r="AW144" s="12" t="s">
        <v>31</v>
      </c>
      <c r="AX144" s="12" t="s">
        <v>82</v>
      </c>
      <c r="AY144" s="221" t="s">
        <v>183</v>
      </c>
    </row>
    <row r="145" spans="2:65" s="1" customFormat="1" ht="24" customHeight="1">
      <c r="B145" s="32"/>
      <c r="C145" s="233" t="s">
        <v>210</v>
      </c>
      <c r="D145" s="233" t="s">
        <v>206</v>
      </c>
      <c r="E145" s="234" t="s">
        <v>339</v>
      </c>
      <c r="F145" s="235" t="s">
        <v>340</v>
      </c>
      <c r="G145" s="236" t="s">
        <v>240</v>
      </c>
      <c r="H145" s="237">
        <v>202.65</v>
      </c>
      <c r="I145" s="238"/>
      <c r="J145" s="237">
        <f>ROUND(I145*H145,3)</f>
        <v>0</v>
      </c>
      <c r="K145" s="235" t="s">
        <v>189</v>
      </c>
      <c r="L145" s="239"/>
      <c r="M145" s="240" t="s">
        <v>1</v>
      </c>
      <c r="N145" s="241" t="s">
        <v>41</v>
      </c>
      <c r="O145" s="64"/>
      <c r="P145" s="205">
        <f>O145*H145</f>
        <v>0</v>
      </c>
      <c r="Q145" s="205">
        <v>5.3699999999999998E-3</v>
      </c>
      <c r="R145" s="205">
        <f>Q145*H145</f>
        <v>1.0882304999999999</v>
      </c>
      <c r="S145" s="205">
        <v>0</v>
      </c>
      <c r="T145" s="206">
        <f>S145*H145</f>
        <v>0</v>
      </c>
      <c r="AR145" s="207" t="s">
        <v>210</v>
      </c>
      <c r="AT145" s="207" t="s">
        <v>206</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453</v>
      </c>
    </row>
    <row r="146" spans="2:65" s="12" customFormat="1">
      <c r="B146" s="210"/>
      <c r="C146" s="211"/>
      <c r="D146" s="212" t="s">
        <v>192</v>
      </c>
      <c r="E146" s="213" t="s">
        <v>1</v>
      </c>
      <c r="F146" s="214" t="s">
        <v>454</v>
      </c>
      <c r="G146" s="211"/>
      <c r="H146" s="215">
        <v>202.65</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1" customFormat="1" ht="22.9" customHeight="1">
      <c r="B147" s="182"/>
      <c r="C147" s="183"/>
      <c r="D147" s="184" t="s">
        <v>74</v>
      </c>
      <c r="E147" s="195" t="s">
        <v>237</v>
      </c>
      <c r="F147" s="195" t="s">
        <v>298</v>
      </c>
      <c r="G147" s="183"/>
      <c r="H147" s="183"/>
      <c r="I147" s="186"/>
      <c r="J147" s="196">
        <f>BK147</f>
        <v>0</v>
      </c>
      <c r="K147" s="183"/>
      <c r="L147" s="187"/>
      <c r="M147" s="188"/>
      <c r="N147" s="189"/>
      <c r="O147" s="189"/>
      <c r="P147" s="190">
        <f>SUM(P148:P151)</f>
        <v>0</v>
      </c>
      <c r="Q147" s="189"/>
      <c r="R147" s="190">
        <f>SUM(R148:R151)</f>
        <v>5.0400000000000002E-3</v>
      </c>
      <c r="S147" s="189"/>
      <c r="T147" s="191">
        <f>SUM(T148:T151)</f>
        <v>71.02</v>
      </c>
      <c r="AR147" s="192" t="s">
        <v>82</v>
      </c>
      <c r="AT147" s="193" t="s">
        <v>74</v>
      </c>
      <c r="AU147" s="193" t="s">
        <v>82</v>
      </c>
      <c r="AY147" s="192" t="s">
        <v>183</v>
      </c>
      <c r="BK147" s="194">
        <f>SUM(BK148:BK151)</f>
        <v>0</v>
      </c>
    </row>
    <row r="148" spans="2:65" s="1" customFormat="1" ht="24" customHeight="1">
      <c r="B148" s="32"/>
      <c r="C148" s="197" t="s">
        <v>237</v>
      </c>
      <c r="D148" s="197" t="s">
        <v>185</v>
      </c>
      <c r="E148" s="198" t="s">
        <v>455</v>
      </c>
      <c r="F148" s="199" t="s">
        <v>456</v>
      </c>
      <c r="G148" s="200" t="s">
        <v>270</v>
      </c>
      <c r="H148" s="201">
        <v>24</v>
      </c>
      <c r="I148" s="202"/>
      <c r="J148" s="201">
        <f>ROUND(I148*H148,3)</f>
        <v>0</v>
      </c>
      <c r="K148" s="199" t="s">
        <v>189</v>
      </c>
      <c r="L148" s="36"/>
      <c r="M148" s="203" t="s">
        <v>1</v>
      </c>
      <c r="N148" s="204" t="s">
        <v>41</v>
      </c>
      <c r="O148" s="64"/>
      <c r="P148" s="205">
        <f>O148*H148</f>
        <v>0</v>
      </c>
      <c r="Q148" s="205">
        <v>2.1000000000000001E-4</v>
      </c>
      <c r="R148" s="205">
        <f>Q148*H148</f>
        <v>5.0400000000000002E-3</v>
      </c>
      <c r="S148" s="205">
        <v>0</v>
      </c>
      <c r="T148" s="206">
        <f>S148*H148</f>
        <v>0</v>
      </c>
      <c r="AR148" s="207" t="s">
        <v>190</v>
      </c>
      <c r="AT148" s="207" t="s">
        <v>185</v>
      </c>
      <c r="AU148" s="207" t="s">
        <v>88</v>
      </c>
      <c r="AY148" s="15" t="s">
        <v>183</v>
      </c>
      <c r="BE148" s="208">
        <f>IF(N148="základná",J148,0)</f>
        <v>0</v>
      </c>
      <c r="BF148" s="208">
        <f>IF(N148="znížená",J148,0)</f>
        <v>0</v>
      </c>
      <c r="BG148" s="208">
        <f>IF(N148="zákl. prenesená",J148,0)</f>
        <v>0</v>
      </c>
      <c r="BH148" s="208">
        <f>IF(N148="zníž. prenesená",J148,0)</f>
        <v>0</v>
      </c>
      <c r="BI148" s="208">
        <f>IF(N148="nulová",J148,0)</f>
        <v>0</v>
      </c>
      <c r="BJ148" s="15" t="s">
        <v>88</v>
      </c>
      <c r="BK148" s="209">
        <f>ROUND(I148*H148,3)</f>
        <v>0</v>
      </c>
      <c r="BL148" s="15" t="s">
        <v>190</v>
      </c>
      <c r="BM148" s="207" t="s">
        <v>457</v>
      </c>
    </row>
    <row r="149" spans="2:65" s="12" customFormat="1">
      <c r="B149" s="210"/>
      <c r="C149" s="211"/>
      <c r="D149" s="212" t="s">
        <v>192</v>
      </c>
      <c r="E149" s="213" t="s">
        <v>1</v>
      </c>
      <c r="F149" s="214" t="s">
        <v>458</v>
      </c>
      <c r="G149" s="211"/>
      <c r="H149" s="215">
        <v>24</v>
      </c>
      <c r="I149" s="216"/>
      <c r="J149" s="211"/>
      <c r="K149" s="211"/>
      <c r="L149" s="217"/>
      <c r="M149" s="218"/>
      <c r="N149" s="219"/>
      <c r="O149" s="219"/>
      <c r="P149" s="219"/>
      <c r="Q149" s="219"/>
      <c r="R149" s="219"/>
      <c r="S149" s="219"/>
      <c r="T149" s="220"/>
      <c r="AT149" s="221" t="s">
        <v>192</v>
      </c>
      <c r="AU149" s="221" t="s">
        <v>88</v>
      </c>
      <c r="AV149" s="12" t="s">
        <v>88</v>
      </c>
      <c r="AW149" s="12" t="s">
        <v>31</v>
      </c>
      <c r="AX149" s="12" t="s">
        <v>82</v>
      </c>
      <c r="AY149" s="221" t="s">
        <v>183</v>
      </c>
    </row>
    <row r="150" spans="2:65" s="1" customFormat="1" ht="72" customHeight="1">
      <c r="B150" s="32"/>
      <c r="C150" s="197" t="s">
        <v>243</v>
      </c>
      <c r="D150" s="197" t="s">
        <v>185</v>
      </c>
      <c r="E150" s="198" t="s">
        <v>459</v>
      </c>
      <c r="F150" s="199" t="s">
        <v>460</v>
      </c>
      <c r="G150" s="200" t="s">
        <v>188</v>
      </c>
      <c r="H150" s="201">
        <v>26.8</v>
      </c>
      <c r="I150" s="202"/>
      <c r="J150" s="201">
        <f>ROUND(I150*H150,3)</f>
        <v>0</v>
      </c>
      <c r="K150" s="199" t="s">
        <v>436</v>
      </c>
      <c r="L150" s="36"/>
      <c r="M150" s="203" t="s">
        <v>1</v>
      </c>
      <c r="N150" s="204" t="s">
        <v>41</v>
      </c>
      <c r="O150" s="64"/>
      <c r="P150" s="205">
        <f>O150*H150</f>
        <v>0</v>
      </c>
      <c r="Q150" s="205">
        <v>0</v>
      </c>
      <c r="R150" s="205">
        <f>Q150*H150</f>
        <v>0</v>
      </c>
      <c r="S150" s="205">
        <v>2.65</v>
      </c>
      <c r="T150" s="206">
        <f>S150*H150</f>
        <v>71.02</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461</v>
      </c>
    </row>
    <row r="151" spans="2:65" s="12" customFormat="1" ht="22.5">
      <c r="B151" s="210"/>
      <c r="C151" s="211"/>
      <c r="D151" s="212" t="s">
        <v>192</v>
      </c>
      <c r="E151" s="213" t="s">
        <v>1</v>
      </c>
      <c r="F151" s="214" t="s">
        <v>462</v>
      </c>
      <c r="G151" s="211"/>
      <c r="H151" s="215">
        <v>26.8</v>
      </c>
      <c r="I151" s="216"/>
      <c r="J151" s="211"/>
      <c r="K151" s="211"/>
      <c r="L151" s="217"/>
      <c r="M151" s="218"/>
      <c r="N151" s="219"/>
      <c r="O151" s="219"/>
      <c r="P151" s="219"/>
      <c r="Q151" s="219"/>
      <c r="R151" s="219"/>
      <c r="S151" s="219"/>
      <c r="T151" s="220"/>
      <c r="AT151" s="221" t="s">
        <v>192</v>
      </c>
      <c r="AU151" s="221" t="s">
        <v>88</v>
      </c>
      <c r="AV151" s="12" t="s">
        <v>88</v>
      </c>
      <c r="AW151" s="12" t="s">
        <v>31</v>
      </c>
      <c r="AX151" s="12" t="s">
        <v>82</v>
      </c>
      <c r="AY151" s="221" t="s">
        <v>183</v>
      </c>
    </row>
    <row r="152" spans="2:65" s="1" customFormat="1" ht="49.9" customHeight="1">
      <c r="B152" s="32"/>
      <c r="C152" s="33"/>
      <c r="D152" s="33"/>
      <c r="E152" s="185" t="s">
        <v>262</v>
      </c>
      <c r="F152" s="185" t="s">
        <v>263</v>
      </c>
      <c r="G152" s="33"/>
      <c r="H152" s="33"/>
      <c r="I152" s="115"/>
      <c r="J152" s="170">
        <f>BK152</f>
        <v>0</v>
      </c>
      <c r="K152" s="33"/>
      <c r="L152" s="36"/>
      <c r="M152" s="242"/>
      <c r="N152" s="64"/>
      <c r="O152" s="64"/>
      <c r="P152" s="64"/>
      <c r="Q152" s="64"/>
      <c r="R152" s="64"/>
      <c r="S152" s="64"/>
      <c r="T152" s="65"/>
      <c r="AT152" s="15" t="s">
        <v>74</v>
      </c>
      <c r="AU152" s="15" t="s">
        <v>75</v>
      </c>
      <c r="AY152" s="15" t="s">
        <v>264</v>
      </c>
      <c r="BK152" s="209">
        <f>SUM(BK153:BK155)</f>
        <v>0</v>
      </c>
    </row>
    <row r="153" spans="2:65" s="1" customFormat="1" ht="16.350000000000001" customHeight="1">
      <c r="B153" s="32"/>
      <c r="C153" s="243" t="s">
        <v>1</v>
      </c>
      <c r="D153" s="243" t="s">
        <v>185</v>
      </c>
      <c r="E153" s="244" t="s">
        <v>1</v>
      </c>
      <c r="F153" s="245" t="s">
        <v>1</v>
      </c>
      <c r="G153" s="246" t="s">
        <v>1</v>
      </c>
      <c r="H153" s="247"/>
      <c r="I153" s="247"/>
      <c r="J153" s="248">
        <f>BK153</f>
        <v>0</v>
      </c>
      <c r="K153" s="249"/>
      <c r="L153" s="36"/>
      <c r="M153" s="250" t="s">
        <v>1</v>
      </c>
      <c r="N153" s="251" t="s">
        <v>41</v>
      </c>
      <c r="O153" s="64"/>
      <c r="P153" s="64"/>
      <c r="Q153" s="64"/>
      <c r="R153" s="64"/>
      <c r="S153" s="64"/>
      <c r="T153" s="65"/>
      <c r="AT153" s="15" t="s">
        <v>264</v>
      </c>
      <c r="AU153" s="15" t="s">
        <v>82</v>
      </c>
      <c r="AY153" s="15" t="s">
        <v>264</v>
      </c>
      <c r="BE153" s="208">
        <f>IF(N153="základná",J153,0)</f>
        <v>0</v>
      </c>
      <c r="BF153" s="208">
        <f>IF(N153="znížená",J153,0)</f>
        <v>0</v>
      </c>
      <c r="BG153" s="208">
        <f>IF(N153="zákl. prenesená",J153,0)</f>
        <v>0</v>
      </c>
      <c r="BH153" s="208">
        <f>IF(N153="zníž. prenesená",J153,0)</f>
        <v>0</v>
      </c>
      <c r="BI153" s="208">
        <f>IF(N153="nulová",J153,0)</f>
        <v>0</v>
      </c>
      <c r="BJ153" s="15" t="s">
        <v>88</v>
      </c>
      <c r="BK153" s="209">
        <f>I153*H153</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252"/>
      <c r="P155" s="252"/>
      <c r="Q155" s="252"/>
      <c r="R155" s="252"/>
      <c r="S155" s="252"/>
      <c r="T155" s="253"/>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6.95" customHeight="1">
      <c r="B156" s="47"/>
      <c r="C156" s="48"/>
      <c r="D156" s="48"/>
      <c r="E156" s="48"/>
      <c r="F156" s="48"/>
      <c r="G156" s="48"/>
      <c r="H156" s="48"/>
      <c r="I156" s="146"/>
      <c r="J156" s="48"/>
      <c r="K156" s="48"/>
      <c r="L156" s="36"/>
    </row>
  </sheetData>
  <sheetProtection algorithmName="SHA-512" hashValue="dODKm1qvVfBn51b9wBLDolge/DmjeNXQPqTskt9UFcgmPL31OA1vOsj8ZlDaQCljokKm445I9noLsZPNPmLvrQ==" saltValue="nAX6tkmD2PShlBLjcuEhRTRSKI+COZhLmmnoHARq00FlEpo2XM9lOmZfTn5TD9E26TEVj3c9TKa+d4VNrb/WVQ==" spinCount="100000" sheet="1" objects="1" scenarios="1" formatColumns="0" formatRows="0" autoFilter="0"/>
  <autoFilter ref="C125:K155"/>
  <mergeCells count="12">
    <mergeCell ref="E118:H118"/>
    <mergeCell ref="L2:V2"/>
    <mergeCell ref="E85:H85"/>
    <mergeCell ref="E87:H87"/>
    <mergeCell ref="E89:H89"/>
    <mergeCell ref="E114:H114"/>
    <mergeCell ref="E116:H116"/>
    <mergeCell ref="E7:H7"/>
    <mergeCell ref="E9:H9"/>
    <mergeCell ref="E11:H11"/>
    <mergeCell ref="E20:H20"/>
    <mergeCell ref="E29:H29"/>
  </mergeCells>
  <dataValidations count="2">
    <dataValidation type="list" allowBlank="1" showInputMessage="1" showErrorMessage="1" error="Povolené sú hodnoty K, M." sqref="D153:D156">
      <formula1>"K, M"</formula1>
    </dataValidation>
    <dataValidation type="list" allowBlank="1" showInputMessage="1" showErrorMessage="1" error="Povolené sú hodnoty základná, znížená, nulová." sqref="N153:N156">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57"/>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107</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157</v>
      </c>
      <c r="F9" s="304"/>
      <c r="G9" s="304"/>
      <c r="H9" s="304"/>
      <c r="I9" s="115"/>
      <c r="L9" s="36"/>
    </row>
    <row r="10" spans="2:46" s="1" customFormat="1" ht="12" customHeight="1">
      <c r="B10" s="36"/>
      <c r="D10" s="114" t="s">
        <v>158</v>
      </c>
      <c r="I10" s="115"/>
      <c r="L10" s="36"/>
    </row>
    <row r="11" spans="2:46" s="1" customFormat="1" ht="36.950000000000003" customHeight="1">
      <c r="B11" s="36"/>
      <c r="E11" s="305" t="s">
        <v>463</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ROUND(J126,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ROUND((ROUND((SUM(BE126:BE152)),  2) + SUM(BE154:BE156)), 2)</f>
        <v>0</v>
      </c>
      <c r="I35" s="127">
        <v>0.2</v>
      </c>
      <c r="J35" s="126">
        <f>ROUND((ROUND(((SUM(BE126:BE152))*I35),  2) + (SUM(BE154:BE156)*I35)), 2)</f>
        <v>0</v>
      </c>
      <c r="L35" s="36"/>
    </row>
    <row r="36" spans="2:12" s="1" customFormat="1" ht="14.45" customHeight="1">
      <c r="B36" s="36"/>
      <c r="E36" s="114" t="s">
        <v>41</v>
      </c>
      <c r="F36" s="126">
        <f>ROUND((ROUND((SUM(BF126:BF152)),  2) + SUM(BF154:BF156)), 2)</f>
        <v>0</v>
      </c>
      <c r="I36" s="127">
        <v>0.2</v>
      </c>
      <c r="J36" s="126">
        <f>ROUND((ROUND(((SUM(BF126:BF152))*I36),  2) + (SUM(BF154:BF156)*I36)), 2)</f>
        <v>0</v>
      </c>
      <c r="L36" s="36"/>
    </row>
    <row r="37" spans="2:12" s="1" customFormat="1" ht="14.45" hidden="1" customHeight="1">
      <c r="B37" s="36"/>
      <c r="E37" s="114" t="s">
        <v>42</v>
      </c>
      <c r="F37" s="126">
        <f>ROUND((ROUND((SUM(BG126:BG152)),  2) + SUM(BG154:BG156)), 2)</f>
        <v>0</v>
      </c>
      <c r="I37" s="127">
        <v>0.2</v>
      </c>
      <c r="J37" s="126">
        <f>0</f>
        <v>0</v>
      </c>
      <c r="L37" s="36"/>
    </row>
    <row r="38" spans="2:12" s="1" customFormat="1" ht="14.45" hidden="1" customHeight="1">
      <c r="B38" s="36"/>
      <c r="E38" s="114" t="s">
        <v>43</v>
      </c>
      <c r="F38" s="126">
        <f>ROUND((ROUND((SUM(BH126:BH152)),  2) + SUM(BH154:BH156)), 2)</f>
        <v>0</v>
      </c>
      <c r="I38" s="127">
        <v>0.2</v>
      </c>
      <c r="J38" s="126">
        <f>0</f>
        <v>0</v>
      </c>
      <c r="L38" s="36"/>
    </row>
    <row r="39" spans="2:12" s="1" customFormat="1" ht="14.45" hidden="1" customHeight="1">
      <c r="B39" s="36"/>
      <c r="E39" s="114" t="s">
        <v>44</v>
      </c>
      <c r="F39" s="126">
        <f>ROUND((ROUND((SUM(BI126:BI152)),  2) + SUM(BI154:BI156)),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157</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2019-05-1.7 - Rybník č. 1 Bočné múry bezpečnostného priepadu</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J126</f>
        <v>0</v>
      </c>
      <c r="K98" s="33"/>
      <c r="L98" s="36"/>
      <c r="AU98" s="15" t="s">
        <v>164</v>
      </c>
    </row>
    <row r="99" spans="2:47" s="8" customFormat="1" ht="24.95" customHeight="1">
      <c r="B99" s="155"/>
      <c r="C99" s="156"/>
      <c r="D99" s="157" t="s">
        <v>165</v>
      </c>
      <c r="E99" s="158"/>
      <c r="F99" s="158"/>
      <c r="G99" s="158"/>
      <c r="H99" s="158"/>
      <c r="I99" s="159"/>
      <c r="J99" s="160">
        <f>J127</f>
        <v>0</v>
      </c>
      <c r="K99" s="156"/>
      <c r="L99" s="161"/>
    </row>
    <row r="100" spans="2:47" s="9" customFormat="1" ht="19.899999999999999" customHeight="1">
      <c r="B100" s="162"/>
      <c r="C100" s="97"/>
      <c r="D100" s="163" t="s">
        <v>166</v>
      </c>
      <c r="E100" s="164"/>
      <c r="F100" s="164"/>
      <c r="G100" s="164"/>
      <c r="H100" s="164"/>
      <c r="I100" s="165"/>
      <c r="J100" s="166">
        <f>J128</f>
        <v>0</v>
      </c>
      <c r="K100" s="97"/>
      <c r="L100" s="167"/>
    </row>
    <row r="101" spans="2:47" s="9" customFormat="1" ht="19.899999999999999" customHeight="1">
      <c r="B101" s="162"/>
      <c r="C101" s="97"/>
      <c r="D101" s="163" t="s">
        <v>304</v>
      </c>
      <c r="E101" s="164"/>
      <c r="F101" s="164"/>
      <c r="G101" s="164"/>
      <c r="H101" s="164"/>
      <c r="I101" s="165"/>
      <c r="J101" s="166">
        <f>J135</f>
        <v>0</v>
      </c>
      <c r="K101" s="97"/>
      <c r="L101" s="167"/>
    </row>
    <row r="102" spans="2:47" s="9" customFormat="1" ht="19.899999999999999" customHeight="1">
      <c r="B102" s="162"/>
      <c r="C102" s="97"/>
      <c r="D102" s="163" t="s">
        <v>305</v>
      </c>
      <c r="E102" s="164"/>
      <c r="F102" s="164"/>
      <c r="G102" s="164"/>
      <c r="H102" s="164"/>
      <c r="I102" s="165"/>
      <c r="J102" s="166">
        <f>J138</f>
        <v>0</v>
      </c>
      <c r="K102" s="97"/>
      <c r="L102" s="167"/>
    </row>
    <row r="103" spans="2:47" s="9" customFormat="1" ht="19.899999999999999" customHeight="1">
      <c r="B103" s="162"/>
      <c r="C103" s="97"/>
      <c r="D103" s="163" t="s">
        <v>267</v>
      </c>
      <c r="E103" s="164"/>
      <c r="F103" s="164"/>
      <c r="G103" s="164"/>
      <c r="H103" s="164"/>
      <c r="I103" s="165"/>
      <c r="J103" s="166">
        <f>J149</f>
        <v>0</v>
      </c>
      <c r="K103" s="97"/>
      <c r="L103" s="167"/>
    </row>
    <row r="104" spans="2:47" s="8" customFormat="1" ht="21.75" customHeight="1">
      <c r="B104" s="155"/>
      <c r="C104" s="156"/>
      <c r="D104" s="168" t="s">
        <v>168</v>
      </c>
      <c r="E104" s="156"/>
      <c r="F104" s="156"/>
      <c r="G104" s="156"/>
      <c r="H104" s="156"/>
      <c r="I104" s="169"/>
      <c r="J104" s="170">
        <f>J153</f>
        <v>0</v>
      </c>
      <c r="K104" s="156"/>
      <c r="L104" s="161"/>
    </row>
    <row r="105" spans="2:47" s="1" customFormat="1" ht="21.75" customHeight="1">
      <c r="B105" s="32"/>
      <c r="C105" s="33"/>
      <c r="D105" s="33"/>
      <c r="E105" s="33"/>
      <c r="F105" s="33"/>
      <c r="G105" s="33"/>
      <c r="H105" s="33"/>
      <c r="I105" s="115"/>
      <c r="J105" s="33"/>
      <c r="K105" s="33"/>
      <c r="L105" s="36"/>
    </row>
    <row r="106" spans="2:47" s="1" customFormat="1" ht="6.95" customHeight="1">
      <c r="B106" s="47"/>
      <c r="C106" s="48"/>
      <c r="D106" s="48"/>
      <c r="E106" s="48"/>
      <c r="F106" s="48"/>
      <c r="G106" s="48"/>
      <c r="H106" s="48"/>
      <c r="I106" s="146"/>
      <c r="J106" s="48"/>
      <c r="K106" s="48"/>
      <c r="L106" s="36"/>
    </row>
    <row r="110" spans="2:47" s="1" customFormat="1" ht="6.95" customHeight="1">
      <c r="B110" s="49"/>
      <c r="C110" s="50"/>
      <c r="D110" s="50"/>
      <c r="E110" s="50"/>
      <c r="F110" s="50"/>
      <c r="G110" s="50"/>
      <c r="H110" s="50"/>
      <c r="I110" s="149"/>
      <c r="J110" s="50"/>
      <c r="K110" s="50"/>
      <c r="L110" s="36"/>
    </row>
    <row r="111" spans="2:47" s="1" customFormat="1" ht="24.95" customHeight="1">
      <c r="B111" s="32"/>
      <c r="C111" s="21" t="s">
        <v>169</v>
      </c>
      <c r="D111" s="33"/>
      <c r="E111" s="33"/>
      <c r="F111" s="33"/>
      <c r="G111" s="33"/>
      <c r="H111" s="33"/>
      <c r="I111" s="115"/>
      <c r="J111" s="33"/>
      <c r="K111" s="33"/>
      <c r="L111" s="36"/>
    </row>
    <row r="112" spans="2:47" s="1" customFormat="1" ht="6.95" customHeight="1">
      <c r="B112" s="32"/>
      <c r="C112" s="33"/>
      <c r="D112" s="33"/>
      <c r="E112" s="33"/>
      <c r="F112" s="33"/>
      <c r="G112" s="33"/>
      <c r="H112" s="33"/>
      <c r="I112" s="115"/>
      <c r="J112" s="33"/>
      <c r="K112" s="33"/>
      <c r="L112" s="36"/>
    </row>
    <row r="113" spans="2:63" s="1" customFormat="1" ht="12" customHeight="1">
      <c r="B113" s="32"/>
      <c r="C113" s="27" t="s">
        <v>14</v>
      </c>
      <c r="D113" s="33"/>
      <c r="E113" s="33"/>
      <c r="F113" s="33"/>
      <c r="G113" s="33"/>
      <c r="H113" s="33"/>
      <c r="I113" s="115"/>
      <c r="J113" s="33"/>
      <c r="K113" s="33"/>
      <c r="L113" s="36"/>
    </row>
    <row r="114" spans="2:63" s="1" customFormat="1" ht="16.5" customHeight="1">
      <c r="B114" s="32"/>
      <c r="C114" s="33"/>
      <c r="D114" s="33"/>
      <c r="E114" s="300" t="str">
        <f>E7</f>
        <v>Rybníky Prejta - Oprava tesnania hrádze</v>
      </c>
      <c r="F114" s="301"/>
      <c r="G114" s="301"/>
      <c r="H114" s="301"/>
      <c r="I114" s="115"/>
      <c r="J114" s="33"/>
      <c r="K114" s="33"/>
      <c r="L114" s="36"/>
    </row>
    <row r="115" spans="2:63" ht="12" customHeight="1">
      <c r="B115" s="19"/>
      <c r="C115" s="27" t="s">
        <v>156</v>
      </c>
      <c r="D115" s="20"/>
      <c r="E115" s="20"/>
      <c r="F115" s="20"/>
      <c r="G115" s="20"/>
      <c r="H115" s="20"/>
      <c r="J115" s="20"/>
      <c r="K115" s="20"/>
      <c r="L115" s="18"/>
    </row>
    <row r="116" spans="2:63" s="1" customFormat="1" ht="16.5" customHeight="1">
      <c r="B116" s="32"/>
      <c r="C116" s="33"/>
      <c r="D116" s="33"/>
      <c r="E116" s="300" t="s">
        <v>157</v>
      </c>
      <c r="F116" s="299"/>
      <c r="G116" s="299"/>
      <c r="H116" s="299"/>
      <c r="I116" s="115"/>
      <c r="J116" s="33"/>
      <c r="K116" s="33"/>
      <c r="L116" s="36"/>
    </row>
    <row r="117" spans="2:63" s="1" customFormat="1" ht="12" customHeight="1">
      <c r="B117" s="32"/>
      <c r="C117" s="27" t="s">
        <v>158</v>
      </c>
      <c r="D117" s="33"/>
      <c r="E117" s="33"/>
      <c r="F117" s="33"/>
      <c r="G117" s="33"/>
      <c r="H117" s="33"/>
      <c r="I117" s="115"/>
      <c r="J117" s="33"/>
      <c r="K117" s="33"/>
      <c r="L117" s="36"/>
    </row>
    <row r="118" spans="2:63" s="1" customFormat="1" ht="16.5" customHeight="1">
      <c r="B118" s="32"/>
      <c r="C118" s="33"/>
      <c r="D118" s="33"/>
      <c r="E118" s="281" t="str">
        <f>E11</f>
        <v>2019-05-1.7 - Rybník č. 1 Bočné múry bezpečnostného priepadu</v>
      </c>
      <c r="F118" s="299"/>
      <c r="G118" s="299"/>
      <c r="H118" s="299"/>
      <c r="I118" s="115"/>
      <c r="J118" s="33"/>
      <c r="K118" s="33"/>
      <c r="L118" s="36"/>
    </row>
    <row r="119" spans="2:63" s="1" customFormat="1" ht="6.95" customHeight="1">
      <c r="B119" s="32"/>
      <c r="C119" s="33"/>
      <c r="D119" s="33"/>
      <c r="E119" s="33"/>
      <c r="F119" s="33"/>
      <c r="G119" s="33"/>
      <c r="H119" s="33"/>
      <c r="I119" s="115"/>
      <c r="J119" s="33"/>
      <c r="K119" s="33"/>
      <c r="L119" s="36"/>
    </row>
    <row r="120" spans="2:63" s="1" customFormat="1" ht="12" customHeight="1">
      <c r="B120" s="32"/>
      <c r="C120" s="27" t="s">
        <v>18</v>
      </c>
      <c r="D120" s="33"/>
      <c r="E120" s="33"/>
      <c r="F120" s="25" t="str">
        <f>F14</f>
        <v>Prejta</v>
      </c>
      <c r="G120" s="33"/>
      <c r="H120" s="33"/>
      <c r="I120" s="116" t="s">
        <v>20</v>
      </c>
      <c r="J120" s="59" t="str">
        <f>IF(J14="","",J14)</f>
        <v>11. 6. 2019</v>
      </c>
      <c r="K120" s="33"/>
      <c r="L120" s="36"/>
    </row>
    <row r="121" spans="2:63" s="1" customFormat="1" ht="6.95" customHeight="1">
      <c r="B121" s="32"/>
      <c r="C121" s="33"/>
      <c r="D121" s="33"/>
      <c r="E121" s="33"/>
      <c r="F121" s="33"/>
      <c r="G121" s="33"/>
      <c r="H121" s="33"/>
      <c r="I121" s="115"/>
      <c r="J121" s="33"/>
      <c r="K121" s="33"/>
      <c r="L121" s="36"/>
    </row>
    <row r="122" spans="2:63" s="1" customFormat="1" ht="27.95" customHeight="1">
      <c r="B122" s="32"/>
      <c r="C122" s="27" t="s">
        <v>22</v>
      </c>
      <c r="D122" s="33"/>
      <c r="E122" s="33"/>
      <c r="F122" s="25" t="str">
        <f>E17</f>
        <v>SRZ, MsO Dubnica nad Váhom</v>
      </c>
      <c r="G122" s="33"/>
      <c r="H122" s="33"/>
      <c r="I122" s="116" t="s">
        <v>28</v>
      </c>
      <c r="J122" s="30" t="str">
        <f>E23</f>
        <v>Hydroconsulting s.r.o.</v>
      </c>
      <c r="K122" s="33"/>
      <c r="L122" s="36"/>
    </row>
    <row r="123" spans="2:63" s="1" customFormat="1" ht="27.95" customHeight="1">
      <c r="B123" s="32"/>
      <c r="C123" s="27" t="s">
        <v>26</v>
      </c>
      <c r="D123" s="33"/>
      <c r="E123" s="33"/>
      <c r="F123" s="25" t="str">
        <f>IF(E20="","",E20)</f>
        <v>Vyplň údaj</v>
      </c>
      <c r="G123" s="33"/>
      <c r="H123" s="33"/>
      <c r="I123" s="116" t="s">
        <v>33</v>
      </c>
      <c r="J123" s="30" t="str">
        <f>E26</f>
        <v>Hydroconsulting s.r.o.</v>
      </c>
      <c r="K123" s="33"/>
      <c r="L123" s="36"/>
    </row>
    <row r="124" spans="2:63" s="1" customFormat="1" ht="10.35" customHeight="1">
      <c r="B124" s="32"/>
      <c r="C124" s="33"/>
      <c r="D124" s="33"/>
      <c r="E124" s="33"/>
      <c r="F124" s="33"/>
      <c r="G124" s="33"/>
      <c r="H124" s="33"/>
      <c r="I124" s="115"/>
      <c r="J124" s="33"/>
      <c r="K124" s="33"/>
      <c r="L124" s="36"/>
    </row>
    <row r="125" spans="2:63" s="10" customFormat="1" ht="29.25" customHeight="1">
      <c r="B125" s="171"/>
      <c r="C125" s="172" t="s">
        <v>170</v>
      </c>
      <c r="D125" s="173" t="s">
        <v>60</v>
      </c>
      <c r="E125" s="173" t="s">
        <v>56</v>
      </c>
      <c r="F125" s="173" t="s">
        <v>57</v>
      </c>
      <c r="G125" s="173" t="s">
        <v>171</v>
      </c>
      <c r="H125" s="173" t="s">
        <v>172</v>
      </c>
      <c r="I125" s="174" t="s">
        <v>173</v>
      </c>
      <c r="J125" s="175" t="s">
        <v>162</v>
      </c>
      <c r="K125" s="176" t="s">
        <v>174</v>
      </c>
      <c r="L125" s="177"/>
      <c r="M125" s="68" t="s">
        <v>1</v>
      </c>
      <c r="N125" s="69" t="s">
        <v>39</v>
      </c>
      <c r="O125" s="69" t="s">
        <v>175</v>
      </c>
      <c r="P125" s="69" t="s">
        <v>176</v>
      </c>
      <c r="Q125" s="69" t="s">
        <v>177</v>
      </c>
      <c r="R125" s="69" t="s">
        <v>178</v>
      </c>
      <c r="S125" s="69" t="s">
        <v>179</v>
      </c>
      <c r="T125" s="70" t="s">
        <v>180</v>
      </c>
    </row>
    <row r="126" spans="2:63" s="1" customFormat="1" ht="22.9" customHeight="1">
      <c r="B126" s="32"/>
      <c r="C126" s="75" t="s">
        <v>163</v>
      </c>
      <c r="D126" s="33"/>
      <c r="E126" s="33"/>
      <c r="F126" s="33"/>
      <c r="G126" s="33"/>
      <c r="H126" s="33"/>
      <c r="I126" s="115"/>
      <c r="J126" s="178">
        <f>BK126</f>
        <v>0</v>
      </c>
      <c r="K126" s="33"/>
      <c r="L126" s="36"/>
      <c r="M126" s="71"/>
      <c r="N126" s="72"/>
      <c r="O126" s="72"/>
      <c r="P126" s="179">
        <f>P127+P153</f>
        <v>0</v>
      </c>
      <c r="Q126" s="72"/>
      <c r="R126" s="179">
        <f>R127+R153</f>
        <v>92.337508749999998</v>
      </c>
      <c r="S126" s="72"/>
      <c r="T126" s="180">
        <f>T127+T153</f>
        <v>47.699999999999996</v>
      </c>
      <c r="AT126" s="15" t="s">
        <v>74</v>
      </c>
      <c r="AU126" s="15" t="s">
        <v>164</v>
      </c>
      <c r="BK126" s="181">
        <f>BK127+BK153</f>
        <v>0</v>
      </c>
    </row>
    <row r="127" spans="2:63" s="11" customFormat="1" ht="25.9" customHeight="1">
      <c r="B127" s="182"/>
      <c r="C127" s="183"/>
      <c r="D127" s="184" t="s">
        <v>74</v>
      </c>
      <c r="E127" s="185" t="s">
        <v>181</v>
      </c>
      <c r="F127" s="185" t="s">
        <v>182</v>
      </c>
      <c r="G127" s="183"/>
      <c r="H127" s="183"/>
      <c r="I127" s="186"/>
      <c r="J127" s="170">
        <f>BK127</f>
        <v>0</v>
      </c>
      <c r="K127" s="183"/>
      <c r="L127" s="187"/>
      <c r="M127" s="188"/>
      <c r="N127" s="189"/>
      <c r="O127" s="189"/>
      <c r="P127" s="190">
        <f>P128+P135+P138+P149</f>
        <v>0</v>
      </c>
      <c r="Q127" s="189"/>
      <c r="R127" s="190">
        <f>R128+R135+R138+R149</f>
        <v>92.337508749999998</v>
      </c>
      <c r="S127" s="189"/>
      <c r="T127" s="191">
        <f>T128+T135+T138+T149</f>
        <v>47.699999999999996</v>
      </c>
      <c r="AR127" s="192" t="s">
        <v>82</v>
      </c>
      <c r="AT127" s="193" t="s">
        <v>74</v>
      </c>
      <c r="AU127" s="193" t="s">
        <v>75</v>
      </c>
      <c r="AY127" s="192" t="s">
        <v>183</v>
      </c>
      <c r="BK127" s="194">
        <f>BK128+BK135+BK138+BK149</f>
        <v>0</v>
      </c>
    </row>
    <row r="128" spans="2:63" s="11" customFormat="1" ht="22.9" customHeight="1">
      <c r="B128" s="182"/>
      <c r="C128" s="183"/>
      <c r="D128" s="184" t="s">
        <v>74</v>
      </c>
      <c r="E128" s="195" t="s">
        <v>82</v>
      </c>
      <c r="F128" s="195" t="s">
        <v>184</v>
      </c>
      <c r="G128" s="183"/>
      <c r="H128" s="183"/>
      <c r="I128" s="186"/>
      <c r="J128" s="196">
        <f>BK128</f>
        <v>0</v>
      </c>
      <c r="K128" s="183"/>
      <c r="L128" s="187"/>
      <c r="M128" s="188"/>
      <c r="N128" s="189"/>
      <c r="O128" s="189"/>
      <c r="P128" s="190">
        <f>SUM(P129:P134)</f>
        <v>0</v>
      </c>
      <c r="Q128" s="189"/>
      <c r="R128" s="190">
        <f>SUM(R129:R134)</f>
        <v>0</v>
      </c>
      <c r="S128" s="189"/>
      <c r="T128" s="191">
        <f>SUM(T129:T134)</f>
        <v>0</v>
      </c>
      <c r="AR128" s="192" t="s">
        <v>82</v>
      </c>
      <c r="AT128" s="193" t="s">
        <v>74</v>
      </c>
      <c r="AU128" s="193" t="s">
        <v>82</v>
      </c>
      <c r="AY128" s="192" t="s">
        <v>183</v>
      </c>
      <c r="BK128" s="194">
        <f>SUM(BK129:BK134)</f>
        <v>0</v>
      </c>
    </row>
    <row r="129" spans="2:65" s="1" customFormat="1" ht="36" customHeight="1">
      <c r="B129" s="32"/>
      <c r="C129" s="197" t="s">
        <v>82</v>
      </c>
      <c r="D129" s="197" t="s">
        <v>185</v>
      </c>
      <c r="E129" s="198" t="s">
        <v>434</v>
      </c>
      <c r="F129" s="199" t="s">
        <v>435</v>
      </c>
      <c r="G129" s="200" t="s">
        <v>188</v>
      </c>
      <c r="H129" s="201">
        <v>18</v>
      </c>
      <c r="I129" s="202"/>
      <c r="J129" s="201">
        <f>ROUND(I129*H129,3)</f>
        <v>0</v>
      </c>
      <c r="K129" s="199" t="s">
        <v>436</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464</v>
      </c>
    </row>
    <row r="130" spans="2:65" s="12" customFormat="1" ht="22.5">
      <c r="B130" s="210"/>
      <c r="C130" s="211"/>
      <c r="D130" s="212" t="s">
        <v>192</v>
      </c>
      <c r="E130" s="213" t="s">
        <v>1</v>
      </c>
      <c r="F130" s="214" t="s">
        <v>465</v>
      </c>
      <c r="G130" s="211"/>
      <c r="H130" s="215">
        <v>18</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88</v>
      </c>
      <c r="D131" s="197" t="s">
        <v>185</v>
      </c>
      <c r="E131" s="198" t="s">
        <v>439</v>
      </c>
      <c r="F131" s="199" t="s">
        <v>440</v>
      </c>
      <c r="G131" s="200" t="s">
        <v>188</v>
      </c>
      <c r="H131" s="201">
        <v>18</v>
      </c>
      <c r="I131" s="202"/>
      <c r="J131" s="201">
        <f>ROUND(I131*H131,3)</f>
        <v>0</v>
      </c>
      <c r="K131" s="199" t="s">
        <v>436</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466</v>
      </c>
    </row>
    <row r="132" spans="2:65" s="12" customFormat="1" ht="22.5">
      <c r="B132" s="210"/>
      <c r="C132" s="211"/>
      <c r="D132" s="212" t="s">
        <v>192</v>
      </c>
      <c r="E132" s="213" t="s">
        <v>1</v>
      </c>
      <c r="F132" s="214" t="s">
        <v>467</v>
      </c>
      <c r="G132" s="211"/>
      <c r="H132" s="215">
        <v>18</v>
      </c>
      <c r="I132" s="216"/>
      <c r="J132" s="211"/>
      <c r="K132" s="211"/>
      <c r="L132" s="217"/>
      <c r="M132" s="218"/>
      <c r="N132" s="219"/>
      <c r="O132" s="219"/>
      <c r="P132" s="219"/>
      <c r="Q132" s="219"/>
      <c r="R132" s="219"/>
      <c r="S132" s="219"/>
      <c r="T132" s="220"/>
      <c r="AT132" s="221" t="s">
        <v>192</v>
      </c>
      <c r="AU132" s="221" t="s">
        <v>88</v>
      </c>
      <c r="AV132" s="12" t="s">
        <v>88</v>
      </c>
      <c r="AW132" s="12" t="s">
        <v>31</v>
      </c>
      <c r="AX132" s="12" t="s">
        <v>82</v>
      </c>
      <c r="AY132" s="221" t="s">
        <v>183</v>
      </c>
    </row>
    <row r="133" spans="2:65" s="1" customFormat="1" ht="48" customHeight="1">
      <c r="B133" s="32"/>
      <c r="C133" s="197" t="s">
        <v>198</v>
      </c>
      <c r="D133" s="197" t="s">
        <v>185</v>
      </c>
      <c r="E133" s="198" t="s">
        <v>442</v>
      </c>
      <c r="F133" s="199" t="s">
        <v>443</v>
      </c>
      <c r="G133" s="200" t="s">
        <v>188</v>
      </c>
      <c r="H133" s="201">
        <v>8.6999999999999993</v>
      </c>
      <c r="I133" s="202"/>
      <c r="J133" s="201">
        <f>ROUND(I133*H133,3)</f>
        <v>0</v>
      </c>
      <c r="K133" s="199" t="s">
        <v>189</v>
      </c>
      <c r="L133" s="36"/>
      <c r="M133" s="203" t="s">
        <v>1</v>
      </c>
      <c r="N133" s="204" t="s">
        <v>41</v>
      </c>
      <c r="O133" s="64"/>
      <c r="P133" s="205">
        <f>O133*H133</f>
        <v>0</v>
      </c>
      <c r="Q133" s="205">
        <v>0</v>
      </c>
      <c r="R133" s="205">
        <f>Q133*H133</f>
        <v>0</v>
      </c>
      <c r="S133" s="205">
        <v>0</v>
      </c>
      <c r="T133" s="206">
        <f>S133*H133</f>
        <v>0</v>
      </c>
      <c r="AR133" s="207" t="s">
        <v>190</v>
      </c>
      <c r="AT133" s="207" t="s">
        <v>185</v>
      </c>
      <c r="AU133" s="207" t="s">
        <v>88</v>
      </c>
      <c r="AY133" s="15" t="s">
        <v>183</v>
      </c>
      <c r="BE133" s="208">
        <f>IF(N133="základná",J133,0)</f>
        <v>0</v>
      </c>
      <c r="BF133" s="208">
        <f>IF(N133="znížená",J133,0)</f>
        <v>0</v>
      </c>
      <c r="BG133" s="208">
        <f>IF(N133="zákl. prenesená",J133,0)</f>
        <v>0</v>
      </c>
      <c r="BH133" s="208">
        <f>IF(N133="zníž. prenesená",J133,0)</f>
        <v>0</v>
      </c>
      <c r="BI133" s="208">
        <f>IF(N133="nulová",J133,0)</f>
        <v>0</v>
      </c>
      <c r="BJ133" s="15" t="s">
        <v>88</v>
      </c>
      <c r="BK133" s="209">
        <f>ROUND(I133*H133,3)</f>
        <v>0</v>
      </c>
      <c r="BL133" s="15" t="s">
        <v>190</v>
      </c>
      <c r="BM133" s="207" t="s">
        <v>468</v>
      </c>
    </row>
    <row r="134" spans="2:65" s="12" customFormat="1">
      <c r="B134" s="210"/>
      <c r="C134" s="211"/>
      <c r="D134" s="212" t="s">
        <v>192</v>
      </c>
      <c r="E134" s="213" t="s">
        <v>1</v>
      </c>
      <c r="F134" s="214" t="s">
        <v>469</v>
      </c>
      <c r="G134" s="211"/>
      <c r="H134" s="215">
        <v>8.6999999999999993</v>
      </c>
      <c r="I134" s="216"/>
      <c r="J134" s="211"/>
      <c r="K134" s="211"/>
      <c r="L134" s="217"/>
      <c r="M134" s="218"/>
      <c r="N134" s="219"/>
      <c r="O134" s="219"/>
      <c r="P134" s="219"/>
      <c r="Q134" s="219"/>
      <c r="R134" s="219"/>
      <c r="S134" s="219"/>
      <c r="T134" s="220"/>
      <c r="AT134" s="221" t="s">
        <v>192</v>
      </c>
      <c r="AU134" s="221" t="s">
        <v>88</v>
      </c>
      <c r="AV134" s="12" t="s">
        <v>88</v>
      </c>
      <c r="AW134" s="12" t="s">
        <v>31</v>
      </c>
      <c r="AX134" s="12" t="s">
        <v>82</v>
      </c>
      <c r="AY134" s="221" t="s">
        <v>183</v>
      </c>
    </row>
    <row r="135" spans="2:65" s="11" customFormat="1" ht="22.9" customHeight="1">
      <c r="B135" s="182"/>
      <c r="C135" s="183"/>
      <c r="D135" s="184" t="s">
        <v>74</v>
      </c>
      <c r="E135" s="195" t="s">
        <v>88</v>
      </c>
      <c r="F135" s="195" t="s">
        <v>325</v>
      </c>
      <c r="G135" s="183"/>
      <c r="H135" s="183"/>
      <c r="I135" s="186"/>
      <c r="J135" s="196">
        <f>BK135</f>
        <v>0</v>
      </c>
      <c r="K135" s="183"/>
      <c r="L135" s="187"/>
      <c r="M135" s="188"/>
      <c r="N135" s="189"/>
      <c r="O135" s="189"/>
      <c r="P135" s="190">
        <f>SUM(P136:P137)</f>
        <v>0</v>
      </c>
      <c r="Q135" s="189"/>
      <c r="R135" s="190">
        <f>SUM(R136:R137)</f>
        <v>5.3650320000000002</v>
      </c>
      <c r="S135" s="189"/>
      <c r="T135" s="191">
        <f>SUM(T136:T137)</f>
        <v>0</v>
      </c>
      <c r="AR135" s="192" t="s">
        <v>82</v>
      </c>
      <c r="AT135" s="193" t="s">
        <v>74</v>
      </c>
      <c r="AU135" s="193" t="s">
        <v>82</v>
      </c>
      <c r="AY135" s="192" t="s">
        <v>183</v>
      </c>
      <c r="BK135" s="194">
        <f>SUM(BK136:BK137)</f>
        <v>0</v>
      </c>
    </row>
    <row r="136" spans="2:65" s="1" customFormat="1" ht="16.5" customHeight="1">
      <c r="B136" s="32"/>
      <c r="C136" s="197" t="s">
        <v>190</v>
      </c>
      <c r="D136" s="197" t="s">
        <v>185</v>
      </c>
      <c r="E136" s="198" t="s">
        <v>326</v>
      </c>
      <c r="F136" s="199" t="s">
        <v>327</v>
      </c>
      <c r="G136" s="200" t="s">
        <v>188</v>
      </c>
      <c r="H136" s="201">
        <v>2.4</v>
      </c>
      <c r="I136" s="202"/>
      <c r="J136" s="201">
        <f>ROUND(I136*H136,3)</f>
        <v>0</v>
      </c>
      <c r="K136" s="199" t="s">
        <v>189</v>
      </c>
      <c r="L136" s="36"/>
      <c r="M136" s="203" t="s">
        <v>1</v>
      </c>
      <c r="N136" s="204" t="s">
        <v>41</v>
      </c>
      <c r="O136" s="64"/>
      <c r="P136" s="205">
        <f>O136*H136</f>
        <v>0</v>
      </c>
      <c r="Q136" s="205">
        <v>2.23543</v>
      </c>
      <c r="R136" s="205">
        <f>Q136*H136</f>
        <v>5.3650320000000002</v>
      </c>
      <c r="S136" s="205">
        <v>0</v>
      </c>
      <c r="T136" s="206">
        <f>S136*H136</f>
        <v>0</v>
      </c>
      <c r="AR136" s="207" t="s">
        <v>190</v>
      </c>
      <c r="AT136" s="207" t="s">
        <v>185</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470</v>
      </c>
    </row>
    <row r="137" spans="2:65" s="12" customFormat="1">
      <c r="B137" s="210"/>
      <c r="C137" s="211"/>
      <c r="D137" s="212" t="s">
        <v>192</v>
      </c>
      <c r="E137" s="213" t="s">
        <v>1</v>
      </c>
      <c r="F137" s="214" t="s">
        <v>471</v>
      </c>
      <c r="G137" s="211"/>
      <c r="H137" s="215">
        <v>2.4</v>
      </c>
      <c r="I137" s="216"/>
      <c r="J137" s="211"/>
      <c r="K137" s="211"/>
      <c r="L137" s="217"/>
      <c r="M137" s="218"/>
      <c r="N137" s="219"/>
      <c r="O137" s="219"/>
      <c r="P137" s="219"/>
      <c r="Q137" s="219"/>
      <c r="R137" s="219"/>
      <c r="S137" s="219"/>
      <c r="T137" s="220"/>
      <c r="AT137" s="221" t="s">
        <v>192</v>
      </c>
      <c r="AU137" s="221" t="s">
        <v>88</v>
      </c>
      <c r="AV137" s="12" t="s">
        <v>88</v>
      </c>
      <c r="AW137" s="12" t="s">
        <v>31</v>
      </c>
      <c r="AX137" s="12" t="s">
        <v>82</v>
      </c>
      <c r="AY137" s="221" t="s">
        <v>183</v>
      </c>
    </row>
    <row r="138" spans="2:65" s="11" customFormat="1" ht="22.9" customHeight="1">
      <c r="B138" s="182"/>
      <c r="C138" s="183"/>
      <c r="D138" s="184" t="s">
        <v>74</v>
      </c>
      <c r="E138" s="195" t="s">
        <v>198</v>
      </c>
      <c r="F138" s="195" t="s">
        <v>338</v>
      </c>
      <c r="G138" s="183"/>
      <c r="H138" s="183"/>
      <c r="I138" s="186"/>
      <c r="J138" s="196">
        <f>BK138</f>
        <v>0</v>
      </c>
      <c r="K138" s="183"/>
      <c r="L138" s="187"/>
      <c r="M138" s="188"/>
      <c r="N138" s="189"/>
      <c r="O138" s="189"/>
      <c r="P138" s="190">
        <f>SUM(P139:P148)</f>
        <v>0</v>
      </c>
      <c r="Q138" s="189"/>
      <c r="R138" s="190">
        <f>SUM(R139:R148)</f>
        <v>86.972476749999998</v>
      </c>
      <c r="S138" s="189"/>
      <c r="T138" s="191">
        <f>SUM(T139:T148)</f>
        <v>0</v>
      </c>
      <c r="AR138" s="192" t="s">
        <v>82</v>
      </c>
      <c r="AT138" s="193" t="s">
        <v>74</v>
      </c>
      <c r="AU138" s="193" t="s">
        <v>82</v>
      </c>
      <c r="AY138" s="192" t="s">
        <v>183</v>
      </c>
      <c r="BK138" s="194">
        <f>SUM(BK139:BK148)</f>
        <v>0</v>
      </c>
    </row>
    <row r="139" spans="2:65" s="1" customFormat="1" ht="24" customHeight="1">
      <c r="B139" s="32"/>
      <c r="C139" s="197" t="s">
        <v>214</v>
      </c>
      <c r="D139" s="197" t="s">
        <v>185</v>
      </c>
      <c r="E139" s="198" t="s">
        <v>347</v>
      </c>
      <c r="F139" s="199" t="s">
        <v>348</v>
      </c>
      <c r="G139" s="200" t="s">
        <v>188</v>
      </c>
      <c r="H139" s="201">
        <v>37.1</v>
      </c>
      <c r="I139" s="202"/>
      <c r="J139" s="201">
        <f>ROUND(I139*H139,3)</f>
        <v>0</v>
      </c>
      <c r="K139" s="199" t="s">
        <v>189</v>
      </c>
      <c r="L139" s="36"/>
      <c r="M139" s="203" t="s">
        <v>1</v>
      </c>
      <c r="N139" s="204" t="s">
        <v>41</v>
      </c>
      <c r="O139" s="64"/>
      <c r="P139" s="205">
        <f>O139*H139</f>
        <v>0</v>
      </c>
      <c r="Q139" s="205">
        <v>2.3254700000000001</v>
      </c>
      <c r="R139" s="205">
        <f>Q139*H139</f>
        <v>86.274937000000008</v>
      </c>
      <c r="S139" s="205">
        <v>0</v>
      </c>
      <c r="T139" s="206">
        <f>S139*H139</f>
        <v>0</v>
      </c>
      <c r="AR139" s="207" t="s">
        <v>190</v>
      </c>
      <c r="AT139" s="207" t="s">
        <v>185</v>
      </c>
      <c r="AU139" s="207" t="s">
        <v>88</v>
      </c>
      <c r="AY139" s="15" t="s">
        <v>183</v>
      </c>
      <c r="BE139" s="208">
        <f>IF(N139="základná",J139,0)</f>
        <v>0</v>
      </c>
      <c r="BF139" s="208">
        <f>IF(N139="znížená",J139,0)</f>
        <v>0</v>
      </c>
      <c r="BG139" s="208">
        <f>IF(N139="zákl. prenesená",J139,0)</f>
        <v>0</v>
      </c>
      <c r="BH139" s="208">
        <f>IF(N139="zníž. prenesená",J139,0)</f>
        <v>0</v>
      </c>
      <c r="BI139" s="208">
        <f>IF(N139="nulová",J139,0)</f>
        <v>0</v>
      </c>
      <c r="BJ139" s="15" t="s">
        <v>88</v>
      </c>
      <c r="BK139" s="209">
        <f>ROUND(I139*H139,3)</f>
        <v>0</v>
      </c>
      <c r="BL139" s="15" t="s">
        <v>190</v>
      </c>
      <c r="BM139" s="207" t="s">
        <v>472</v>
      </c>
    </row>
    <row r="140" spans="2:65" s="12" customFormat="1" ht="33.75">
      <c r="B140" s="210"/>
      <c r="C140" s="211"/>
      <c r="D140" s="212" t="s">
        <v>192</v>
      </c>
      <c r="E140" s="213" t="s">
        <v>1</v>
      </c>
      <c r="F140" s="214" t="s">
        <v>473</v>
      </c>
      <c r="G140" s="211"/>
      <c r="H140" s="215">
        <v>27.9</v>
      </c>
      <c r="I140" s="216"/>
      <c r="J140" s="211"/>
      <c r="K140" s="211"/>
      <c r="L140" s="217"/>
      <c r="M140" s="218"/>
      <c r="N140" s="219"/>
      <c r="O140" s="219"/>
      <c r="P140" s="219"/>
      <c r="Q140" s="219"/>
      <c r="R140" s="219"/>
      <c r="S140" s="219"/>
      <c r="T140" s="220"/>
      <c r="AT140" s="221" t="s">
        <v>192</v>
      </c>
      <c r="AU140" s="221" t="s">
        <v>88</v>
      </c>
      <c r="AV140" s="12" t="s">
        <v>88</v>
      </c>
      <c r="AW140" s="12" t="s">
        <v>31</v>
      </c>
      <c r="AX140" s="12" t="s">
        <v>75</v>
      </c>
      <c r="AY140" s="221" t="s">
        <v>183</v>
      </c>
    </row>
    <row r="141" spans="2:65" s="12" customFormat="1">
      <c r="B141" s="210"/>
      <c r="C141" s="211"/>
      <c r="D141" s="212" t="s">
        <v>192</v>
      </c>
      <c r="E141" s="213" t="s">
        <v>1</v>
      </c>
      <c r="F141" s="214" t="s">
        <v>474</v>
      </c>
      <c r="G141" s="211"/>
      <c r="H141" s="215">
        <v>9.1999999999999993</v>
      </c>
      <c r="I141" s="216"/>
      <c r="J141" s="211"/>
      <c r="K141" s="211"/>
      <c r="L141" s="217"/>
      <c r="M141" s="218"/>
      <c r="N141" s="219"/>
      <c r="O141" s="219"/>
      <c r="P141" s="219"/>
      <c r="Q141" s="219"/>
      <c r="R141" s="219"/>
      <c r="S141" s="219"/>
      <c r="T141" s="220"/>
      <c r="AT141" s="221" t="s">
        <v>192</v>
      </c>
      <c r="AU141" s="221" t="s">
        <v>88</v>
      </c>
      <c r="AV141" s="12" t="s">
        <v>88</v>
      </c>
      <c r="AW141" s="12" t="s">
        <v>31</v>
      </c>
      <c r="AX141" s="12" t="s">
        <v>75</v>
      </c>
      <c r="AY141" s="221" t="s">
        <v>183</v>
      </c>
    </row>
    <row r="142" spans="2:65" s="13" customFormat="1">
      <c r="B142" s="222"/>
      <c r="C142" s="223"/>
      <c r="D142" s="212" t="s">
        <v>192</v>
      </c>
      <c r="E142" s="224" t="s">
        <v>1</v>
      </c>
      <c r="F142" s="225" t="s">
        <v>205</v>
      </c>
      <c r="G142" s="223"/>
      <c r="H142" s="226">
        <v>37.1</v>
      </c>
      <c r="I142" s="227"/>
      <c r="J142" s="223"/>
      <c r="K142" s="223"/>
      <c r="L142" s="228"/>
      <c r="M142" s="229"/>
      <c r="N142" s="230"/>
      <c r="O142" s="230"/>
      <c r="P142" s="230"/>
      <c r="Q142" s="230"/>
      <c r="R142" s="230"/>
      <c r="S142" s="230"/>
      <c r="T142" s="231"/>
      <c r="AT142" s="232" t="s">
        <v>192</v>
      </c>
      <c r="AU142" s="232" t="s">
        <v>88</v>
      </c>
      <c r="AV142" s="13" t="s">
        <v>190</v>
      </c>
      <c r="AW142" s="13" t="s">
        <v>31</v>
      </c>
      <c r="AX142" s="13" t="s">
        <v>82</v>
      </c>
      <c r="AY142" s="232" t="s">
        <v>183</v>
      </c>
    </row>
    <row r="143" spans="2:65" s="1" customFormat="1" ht="72" customHeight="1">
      <c r="B143" s="32"/>
      <c r="C143" s="197" t="s">
        <v>219</v>
      </c>
      <c r="D143" s="197" t="s">
        <v>185</v>
      </c>
      <c r="E143" s="198" t="s">
        <v>352</v>
      </c>
      <c r="F143" s="199" t="s">
        <v>353</v>
      </c>
      <c r="G143" s="200" t="s">
        <v>240</v>
      </c>
      <c r="H143" s="201">
        <v>51</v>
      </c>
      <c r="I143" s="202"/>
      <c r="J143" s="201">
        <f>ROUND(I143*H143,3)</f>
        <v>0</v>
      </c>
      <c r="K143" s="199" t="s">
        <v>189</v>
      </c>
      <c r="L143" s="36"/>
      <c r="M143" s="203" t="s">
        <v>1</v>
      </c>
      <c r="N143" s="204" t="s">
        <v>41</v>
      </c>
      <c r="O143" s="64"/>
      <c r="P143" s="205">
        <f>O143*H143</f>
        <v>0</v>
      </c>
      <c r="Q143" s="205">
        <v>3.3400000000000001E-3</v>
      </c>
      <c r="R143" s="205">
        <f>Q143*H143</f>
        <v>0.17033999999999999</v>
      </c>
      <c r="S143" s="205">
        <v>0</v>
      </c>
      <c r="T143" s="206">
        <f>S143*H143</f>
        <v>0</v>
      </c>
      <c r="AR143" s="207" t="s">
        <v>190</v>
      </c>
      <c r="AT143" s="207" t="s">
        <v>185</v>
      </c>
      <c r="AU143" s="207" t="s">
        <v>88</v>
      </c>
      <c r="AY143" s="15" t="s">
        <v>183</v>
      </c>
      <c r="BE143" s="208">
        <f>IF(N143="základná",J143,0)</f>
        <v>0</v>
      </c>
      <c r="BF143" s="208">
        <f>IF(N143="znížená",J143,0)</f>
        <v>0</v>
      </c>
      <c r="BG143" s="208">
        <f>IF(N143="zákl. prenesená",J143,0)</f>
        <v>0</v>
      </c>
      <c r="BH143" s="208">
        <f>IF(N143="zníž. prenesená",J143,0)</f>
        <v>0</v>
      </c>
      <c r="BI143" s="208">
        <f>IF(N143="nulová",J143,0)</f>
        <v>0</v>
      </c>
      <c r="BJ143" s="15" t="s">
        <v>88</v>
      </c>
      <c r="BK143" s="209">
        <f>ROUND(I143*H143,3)</f>
        <v>0</v>
      </c>
      <c r="BL143" s="15" t="s">
        <v>190</v>
      </c>
      <c r="BM143" s="207" t="s">
        <v>475</v>
      </c>
    </row>
    <row r="144" spans="2:65" s="12" customFormat="1">
      <c r="B144" s="210"/>
      <c r="C144" s="211"/>
      <c r="D144" s="212" t="s">
        <v>192</v>
      </c>
      <c r="E144" s="213" t="s">
        <v>1</v>
      </c>
      <c r="F144" s="214" t="s">
        <v>476</v>
      </c>
      <c r="G144" s="211"/>
      <c r="H144" s="215">
        <v>51</v>
      </c>
      <c r="I144" s="216"/>
      <c r="J144" s="211"/>
      <c r="K144" s="211"/>
      <c r="L144" s="217"/>
      <c r="M144" s="218"/>
      <c r="N144" s="219"/>
      <c r="O144" s="219"/>
      <c r="P144" s="219"/>
      <c r="Q144" s="219"/>
      <c r="R144" s="219"/>
      <c r="S144" s="219"/>
      <c r="T144" s="220"/>
      <c r="AT144" s="221" t="s">
        <v>192</v>
      </c>
      <c r="AU144" s="221" t="s">
        <v>88</v>
      </c>
      <c r="AV144" s="12" t="s">
        <v>88</v>
      </c>
      <c r="AW144" s="12" t="s">
        <v>31</v>
      </c>
      <c r="AX144" s="12" t="s">
        <v>82</v>
      </c>
      <c r="AY144" s="221" t="s">
        <v>183</v>
      </c>
    </row>
    <row r="145" spans="2:65" s="1" customFormat="1" ht="72" customHeight="1">
      <c r="B145" s="32"/>
      <c r="C145" s="197" t="s">
        <v>225</v>
      </c>
      <c r="D145" s="197" t="s">
        <v>185</v>
      </c>
      <c r="E145" s="198" t="s">
        <v>358</v>
      </c>
      <c r="F145" s="199" t="s">
        <v>359</v>
      </c>
      <c r="G145" s="200" t="s">
        <v>240</v>
      </c>
      <c r="H145" s="201">
        <v>51</v>
      </c>
      <c r="I145" s="202"/>
      <c r="J145" s="201">
        <f>ROUND(I145*H145,3)</f>
        <v>0</v>
      </c>
      <c r="K145" s="199" t="s">
        <v>189</v>
      </c>
      <c r="L145" s="36"/>
      <c r="M145" s="203" t="s">
        <v>1</v>
      </c>
      <c r="N145" s="204" t="s">
        <v>41</v>
      </c>
      <c r="O145" s="64"/>
      <c r="P145" s="205">
        <f>O145*H145</f>
        <v>0</v>
      </c>
      <c r="Q145" s="205">
        <v>0</v>
      </c>
      <c r="R145" s="205">
        <f>Q145*H145</f>
        <v>0</v>
      </c>
      <c r="S145" s="205">
        <v>0</v>
      </c>
      <c r="T145" s="206">
        <f>S145*H145</f>
        <v>0</v>
      </c>
      <c r="AR145" s="207" t="s">
        <v>190</v>
      </c>
      <c r="AT145" s="207" t="s">
        <v>185</v>
      </c>
      <c r="AU145" s="207" t="s">
        <v>88</v>
      </c>
      <c r="AY145" s="15" t="s">
        <v>183</v>
      </c>
      <c r="BE145" s="208">
        <f>IF(N145="základná",J145,0)</f>
        <v>0</v>
      </c>
      <c r="BF145" s="208">
        <f>IF(N145="znížená",J145,0)</f>
        <v>0</v>
      </c>
      <c r="BG145" s="208">
        <f>IF(N145="zákl. prenesená",J145,0)</f>
        <v>0</v>
      </c>
      <c r="BH145" s="208">
        <f>IF(N145="zníž. prenesená",J145,0)</f>
        <v>0</v>
      </c>
      <c r="BI145" s="208">
        <f>IF(N145="nulová",J145,0)</f>
        <v>0</v>
      </c>
      <c r="BJ145" s="15" t="s">
        <v>88</v>
      </c>
      <c r="BK145" s="209">
        <f>ROUND(I145*H145,3)</f>
        <v>0</v>
      </c>
      <c r="BL145" s="15" t="s">
        <v>190</v>
      </c>
      <c r="BM145" s="207" t="s">
        <v>477</v>
      </c>
    </row>
    <row r="146" spans="2:65" s="12" customFormat="1">
      <c r="B146" s="210"/>
      <c r="C146" s="211"/>
      <c r="D146" s="212" t="s">
        <v>192</v>
      </c>
      <c r="E146" s="213" t="s">
        <v>1</v>
      </c>
      <c r="F146" s="214" t="s">
        <v>476</v>
      </c>
      <c r="G146" s="211"/>
      <c r="H146" s="215">
        <v>51</v>
      </c>
      <c r="I146" s="216"/>
      <c r="J146" s="211"/>
      <c r="K146" s="211"/>
      <c r="L146" s="217"/>
      <c r="M146" s="218"/>
      <c r="N146" s="219"/>
      <c r="O146" s="219"/>
      <c r="P146" s="219"/>
      <c r="Q146" s="219"/>
      <c r="R146" s="219"/>
      <c r="S146" s="219"/>
      <c r="T146" s="220"/>
      <c r="AT146" s="221" t="s">
        <v>192</v>
      </c>
      <c r="AU146" s="221" t="s">
        <v>88</v>
      </c>
      <c r="AV146" s="12" t="s">
        <v>88</v>
      </c>
      <c r="AW146" s="12" t="s">
        <v>31</v>
      </c>
      <c r="AX146" s="12" t="s">
        <v>82</v>
      </c>
      <c r="AY146" s="221" t="s">
        <v>183</v>
      </c>
    </row>
    <row r="147" spans="2:65" s="1" customFormat="1" ht="24" customHeight="1">
      <c r="B147" s="32"/>
      <c r="C147" s="233" t="s">
        <v>210</v>
      </c>
      <c r="D147" s="233" t="s">
        <v>206</v>
      </c>
      <c r="E147" s="234" t="s">
        <v>339</v>
      </c>
      <c r="F147" s="235" t="s">
        <v>340</v>
      </c>
      <c r="G147" s="236" t="s">
        <v>240</v>
      </c>
      <c r="H147" s="237">
        <v>98.174999999999997</v>
      </c>
      <c r="I147" s="238"/>
      <c r="J147" s="237">
        <f>ROUND(I147*H147,3)</f>
        <v>0</v>
      </c>
      <c r="K147" s="235" t="s">
        <v>189</v>
      </c>
      <c r="L147" s="239"/>
      <c r="M147" s="240" t="s">
        <v>1</v>
      </c>
      <c r="N147" s="241" t="s">
        <v>41</v>
      </c>
      <c r="O147" s="64"/>
      <c r="P147" s="205">
        <f>O147*H147</f>
        <v>0</v>
      </c>
      <c r="Q147" s="205">
        <v>5.3699999999999998E-3</v>
      </c>
      <c r="R147" s="205">
        <f>Q147*H147</f>
        <v>0.52719974999999997</v>
      </c>
      <c r="S147" s="205">
        <v>0</v>
      </c>
      <c r="T147" s="206">
        <f>S147*H147</f>
        <v>0</v>
      </c>
      <c r="AR147" s="207" t="s">
        <v>210</v>
      </c>
      <c r="AT147" s="207" t="s">
        <v>206</v>
      </c>
      <c r="AU147" s="207" t="s">
        <v>88</v>
      </c>
      <c r="AY147" s="15" t="s">
        <v>183</v>
      </c>
      <c r="BE147" s="208">
        <f>IF(N147="základná",J147,0)</f>
        <v>0</v>
      </c>
      <c r="BF147" s="208">
        <f>IF(N147="znížená",J147,0)</f>
        <v>0</v>
      </c>
      <c r="BG147" s="208">
        <f>IF(N147="zákl. prenesená",J147,0)</f>
        <v>0</v>
      </c>
      <c r="BH147" s="208">
        <f>IF(N147="zníž. prenesená",J147,0)</f>
        <v>0</v>
      </c>
      <c r="BI147" s="208">
        <f>IF(N147="nulová",J147,0)</f>
        <v>0</v>
      </c>
      <c r="BJ147" s="15" t="s">
        <v>88</v>
      </c>
      <c r="BK147" s="209">
        <f>ROUND(I147*H147,3)</f>
        <v>0</v>
      </c>
      <c r="BL147" s="15" t="s">
        <v>190</v>
      </c>
      <c r="BM147" s="207" t="s">
        <v>478</v>
      </c>
    </row>
    <row r="148" spans="2:65" s="12" customFormat="1">
      <c r="B148" s="210"/>
      <c r="C148" s="211"/>
      <c r="D148" s="212" t="s">
        <v>192</v>
      </c>
      <c r="E148" s="213" t="s">
        <v>1</v>
      </c>
      <c r="F148" s="214" t="s">
        <v>479</v>
      </c>
      <c r="G148" s="211"/>
      <c r="H148" s="215">
        <v>98.174999999999997</v>
      </c>
      <c r="I148" s="216"/>
      <c r="J148" s="211"/>
      <c r="K148" s="211"/>
      <c r="L148" s="217"/>
      <c r="M148" s="218"/>
      <c r="N148" s="219"/>
      <c r="O148" s="219"/>
      <c r="P148" s="219"/>
      <c r="Q148" s="219"/>
      <c r="R148" s="219"/>
      <c r="S148" s="219"/>
      <c r="T148" s="220"/>
      <c r="AT148" s="221" t="s">
        <v>192</v>
      </c>
      <c r="AU148" s="221" t="s">
        <v>88</v>
      </c>
      <c r="AV148" s="12" t="s">
        <v>88</v>
      </c>
      <c r="AW148" s="12" t="s">
        <v>31</v>
      </c>
      <c r="AX148" s="12" t="s">
        <v>82</v>
      </c>
      <c r="AY148" s="221" t="s">
        <v>183</v>
      </c>
    </row>
    <row r="149" spans="2:65" s="11" customFormat="1" ht="22.9" customHeight="1">
      <c r="B149" s="182"/>
      <c r="C149" s="183"/>
      <c r="D149" s="184" t="s">
        <v>74</v>
      </c>
      <c r="E149" s="195" t="s">
        <v>237</v>
      </c>
      <c r="F149" s="195" t="s">
        <v>298</v>
      </c>
      <c r="G149" s="183"/>
      <c r="H149" s="183"/>
      <c r="I149" s="186"/>
      <c r="J149" s="196">
        <f>BK149</f>
        <v>0</v>
      </c>
      <c r="K149" s="183"/>
      <c r="L149" s="187"/>
      <c r="M149" s="188"/>
      <c r="N149" s="189"/>
      <c r="O149" s="189"/>
      <c r="P149" s="190">
        <f>SUM(P150:P152)</f>
        <v>0</v>
      </c>
      <c r="Q149" s="189"/>
      <c r="R149" s="190">
        <f>SUM(R150:R152)</f>
        <v>0</v>
      </c>
      <c r="S149" s="189"/>
      <c r="T149" s="191">
        <f>SUM(T150:T152)</f>
        <v>47.699999999999996</v>
      </c>
      <c r="AR149" s="192" t="s">
        <v>82</v>
      </c>
      <c r="AT149" s="193" t="s">
        <v>74</v>
      </c>
      <c r="AU149" s="193" t="s">
        <v>82</v>
      </c>
      <c r="AY149" s="192" t="s">
        <v>183</v>
      </c>
      <c r="BK149" s="194">
        <f>SUM(BK150:BK152)</f>
        <v>0</v>
      </c>
    </row>
    <row r="150" spans="2:65" s="1" customFormat="1" ht="72" customHeight="1">
      <c r="B150" s="32"/>
      <c r="C150" s="197" t="s">
        <v>237</v>
      </c>
      <c r="D150" s="197" t="s">
        <v>185</v>
      </c>
      <c r="E150" s="198" t="s">
        <v>459</v>
      </c>
      <c r="F150" s="199" t="s">
        <v>460</v>
      </c>
      <c r="G150" s="200" t="s">
        <v>188</v>
      </c>
      <c r="H150" s="201">
        <v>18</v>
      </c>
      <c r="I150" s="202"/>
      <c r="J150" s="201">
        <f>ROUND(I150*H150,3)</f>
        <v>0</v>
      </c>
      <c r="K150" s="199" t="s">
        <v>436</v>
      </c>
      <c r="L150" s="36"/>
      <c r="M150" s="203" t="s">
        <v>1</v>
      </c>
      <c r="N150" s="204" t="s">
        <v>41</v>
      </c>
      <c r="O150" s="64"/>
      <c r="P150" s="205">
        <f>O150*H150</f>
        <v>0</v>
      </c>
      <c r="Q150" s="205">
        <v>0</v>
      </c>
      <c r="R150" s="205">
        <f>Q150*H150</f>
        <v>0</v>
      </c>
      <c r="S150" s="205">
        <v>2.65</v>
      </c>
      <c r="T150" s="206">
        <f>S150*H150</f>
        <v>47.699999999999996</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480</v>
      </c>
    </row>
    <row r="151" spans="2:65" s="12" customFormat="1">
      <c r="B151" s="210"/>
      <c r="C151" s="211"/>
      <c r="D151" s="212" t="s">
        <v>192</v>
      </c>
      <c r="E151" s="213" t="s">
        <v>1</v>
      </c>
      <c r="F151" s="214" t="s">
        <v>481</v>
      </c>
      <c r="G151" s="211"/>
      <c r="H151" s="215">
        <v>18</v>
      </c>
      <c r="I151" s="216"/>
      <c r="J151" s="211"/>
      <c r="K151" s="211"/>
      <c r="L151" s="217"/>
      <c r="M151" s="218"/>
      <c r="N151" s="219"/>
      <c r="O151" s="219"/>
      <c r="P151" s="219"/>
      <c r="Q151" s="219"/>
      <c r="R151" s="219"/>
      <c r="S151" s="219"/>
      <c r="T151" s="220"/>
      <c r="AT151" s="221" t="s">
        <v>192</v>
      </c>
      <c r="AU151" s="221" t="s">
        <v>88</v>
      </c>
      <c r="AV151" s="12" t="s">
        <v>88</v>
      </c>
      <c r="AW151" s="12" t="s">
        <v>31</v>
      </c>
      <c r="AX151" s="12" t="s">
        <v>82</v>
      </c>
      <c r="AY151" s="221" t="s">
        <v>183</v>
      </c>
    </row>
    <row r="152" spans="2:65" s="1" customFormat="1" ht="16.5" customHeight="1">
      <c r="B152" s="32"/>
      <c r="C152" s="197" t="s">
        <v>243</v>
      </c>
      <c r="D152" s="197" t="s">
        <v>185</v>
      </c>
      <c r="E152" s="198" t="s">
        <v>482</v>
      </c>
      <c r="F152" s="199" t="s">
        <v>483</v>
      </c>
      <c r="G152" s="200" t="s">
        <v>209</v>
      </c>
      <c r="H152" s="201">
        <v>47.7</v>
      </c>
      <c r="I152" s="202"/>
      <c r="J152" s="201">
        <f>ROUND(I152*H152,3)</f>
        <v>0</v>
      </c>
      <c r="K152" s="199" t="s">
        <v>189</v>
      </c>
      <c r="L152" s="36"/>
      <c r="M152" s="203" t="s">
        <v>1</v>
      </c>
      <c r="N152" s="204" t="s">
        <v>41</v>
      </c>
      <c r="O152" s="64"/>
      <c r="P152" s="205">
        <f>O152*H152</f>
        <v>0</v>
      </c>
      <c r="Q152" s="205">
        <v>0</v>
      </c>
      <c r="R152" s="205">
        <f>Q152*H152</f>
        <v>0</v>
      </c>
      <c r="S152" s="205">
        <v>0</v>
      </c>
      <c r="T152" s="206">
        <f>S152*H152</f>
        <v>0</v>
      </c>
      <c r="AR152" s="207" t="s">
        <v>190</v>
      </c>
      <c r="AT152" s="207" t="s">
        <v>185</v>
      </c>
      <c r="AU152" s="207" t="s">
        <v>88</v>
      </c>
      <c r="AY152" s="15" t="s">
        <v>183</v>
      </c>
      <c r="BE152" s="208">
        <f>IF(N152="základná",J152,0)</f>
        <v>0</v>
      </c>
      <c r="BF152" s="208">
        <f>IF(N152="znížená",J152,0)</f>
        <v>0</v>
      </c>
      <c r="BG152" s="208">
        <f>IF(N152="zákl. prenesená",J152,0)</f>
        <v>0</v>
      </c>
      <c r="BH152" s="208">
        <f>IF(N152="zníž. prenesená",J152,0)</f>
        <v>0</v>
      </c>
      <c r="BI152" s="208">
        <f>IF(N152="nulová",J152,0)</f>
        <v>0</v>
      </c>
      <c r="BJ152" s="15" t="s">
        <v>88</v>
      </c>
      <c r="BK152" s="209">
        <f>ROUND(I152*H152,3)</f>
        <v>0</v>
      </c>
      <c r="BL152" s="15" t="s">
        <v>190</v>
      </c>
      <c r="BM152" s="207" t="s">
        <v>484</v>
      </c>
    </row>
    <row r="153" spans="2:65" s="1" customFormat="1" ht="49.9" customHeight="1">
      <c r="B153" s="32"/>
      <c r="C153" s="33"/>
      <c r="D153" s="33"/>
      <c r="E153" s="185" t="s">
        <v>262</v>
      </c>
      <c r="F153" s="185" t="s">
        <v>263</v>
      </c>
      <c r="G153" s="33"/>
      <c r="H153" s="33"/>
      <c r="I153" s="115"/>
      <c r="J153" s="170">
        <f>BK153</f>
        <v>0</v>
      </c>
      <c r="K153" s="33"/>
      <c r="L153" s="36"/>
      <c r="M153" s="242"/>
      <c r="N153" s="64"/>
      <c r="O153" s="64"/>
      <c r="P153" s="64"/>
      <c r="Q153" s="64"/>
      <c r="R153" s="64"/>
      <c r="S153" s="64"/>
      <c r="T153" s="65"/>
      <c r="AT153" s="15" t="s">
        <v>74</v>
      </c>
      <c r="AU153" s="15" t="s">
        <v>75</v>
      </c>
      <c r="AY153" s="15" t="s">
        <v>264</v>
      </c>
      <c r="BK153" s="209">
        <f>SUM(BK154:BK156)</f>
        <v>0</v>
      </c>
    </row>
    <row r="154" spans="2:65" s="1" customFormat="1" ht="16.350000000000001" customHeight="1">
      <c r="B154" s="32"/>
      <c r="C154" s="243" t="s">
        <v>1</v>
      </c>
      <c r="D154" s="243" t="s">
        <v>185</v>
      </c>
      <c r="E154" s="244" t="s">
        <v>1</v>
      </c>
      <c r="F154" s="245" t="s">
        <v>1</v>
      </c>
      <c r="G154" s="246" t="s">
        <v>1</v>
      </c>
      <c r="H154" s="247"/>
      <c r="I154" s="247"/>
      <c r="J154" s="248">
        <f>BK154</f>
        <v>0</v>
      </c>
      <c r="K154" s="249"/>
      <c r="L154" s="36"/>
      <c r="M154" s="250" t="s">
        <v>1</v>
      </c>
      <c r="N154" s="251" t="s">
        <v>41</v>
      </c>
      <c r="O154" s="64"/>
      <c r="P154" s="64"/>
      <c r="Q154" s="64"/>
      <c r="R154" s="64"/>
      <c r="S154" s="64"/>
      <c r="T154" s="65"/>
      <c r="AT154" s="15" t="s">
        <v>264</v>
      </c>
      <c r="AU154" s="15" t="s">
        <v>82</v>
      </c>
      <c r="AY154" s="15" t="s">
        <v>264</v>
      </c>
      <c r="BE154" s="208">
        <f>IF(N154="základná",J154,0)</f>
        <v>0</v>
      </c>
      <c r="BF154" s="208">
        <f>IF(N154="znížená",J154,0)</f>
        <v>0</v>
      </c>
      <c r="BG154" s="208">
        <f>IF(N154="zákl. prenesená",J154,0)</f>
        <v>0</v>
      </c>
      <c r="BH154" s="208">
        <f>IF(N154="zníž. prenesená",J154,0)</f>
        <v>0</v>
      </c>
      <c r="BI154" s="208">
        <f>IF(N154="nulová",J154,0)</f>
        <v>0</v>
      </c>
      <c r="BJ154" s="15" t="s">
        <v>88</v>
      </c>
      <c r="BK154" s="209">
        <f>I154*H154</f>
        <v>0</v>
      </c>
    </row>
    <row r="155" spans="2:65" s="1" customFormat="1" ht="16.350000000000001" customHeight="1">
      <c r="B155" s="32"/>
      <c r="C155" s="243" t="s">
        <v>1</v>
      </c>
      <c r="D155" s="243" t="s">
        <v>185</v>
      </c>
      <c r="E155" s="244" t="s">
        <v>1</v>
      </c>
      <c r="F155" s="245" t="s">
        <v>1</v>
      </c>
      <c r="G155" s="246" t="s">
        <v>1</v>
      </c>
      <c r="H155" s="247"/>
      <c r="I155" s="247"/>
      <c r="J155" s="248">
        <f>BK155</f>
        <v>0</v>
      </c>
      <c r="K155" s="249"/>
      <c r="L155" s="36"/>
      <c r="M155" s="250" t="s">
        <v>1</v>
      </c>
      <c r="N155" s="251" t="s">
        <v>41</v>
      </c>
      <c r="O155" s="64"/>
      <c r="P155" s="64"/>
      <c r="Q155" s="64"/>
      <c r="R155" s="64"/>
      <c r="S155" s="64"/>
      <c r="T155" s="65"/>
      <c r="AT155" s="15" t="s">
        <v>264</v>
      </c>
      <c r="AU155" s="15" t="s">
        <v>82</v>
      </c>
      <c r="AY155" s="15" t="s">
        <v>264</v>
      </c>
      <c r="BE155" s="208">
        <f>IF(N155="základná",J155,0)</f>
        <v>0</v>
      </c>
      <c r="BF155" s="208">
        <f>IF(N155="znížená",J155,0)</f>
        <v>0</v>
      </c>
      <c r="BG155" s="208">
        <f>IF(N155="zákl. prenesená",J155,0)</f>
        <v>0</v>
      </c>
      <c r="BH155" s="208">
        <f>IF(N155="zníž. prenesená",J155,0)</f>
        <v>0</v>
      </c>
      <c r="BI155" s="208">
        <f>IF(N155="nulová",J155,0)</f>
        <v>0</v>
      </c>
      <c r="BJ155" s="15" t="s">
        <v>88</v>
      </c>
      <c r="BK155" s="209">
        <f>I155*H155</f>
        <v>0</v>
      </c>
    </row>
    <row r="156" spans="2:65" s="1" customFormat="1" ht="16.350000000000001" customHeight="1">
      <c r="B156" s="32"/>
      <c r="C156" s="243" t="s">
        <v>1</v>
      </c>
      <c r="D156" s="243" t="s">
        <v>185</v>
      </c>
      <c r="E156" s="244" t="s">
        <v>1</v>
      </c>
      <c r="F156" s="245" t="s">
        <v>1</v>
      </c>
      <c r="G156" s="246" t="s">
        <v>1</v>
      </c>
      <c r="H156" s="247"/>
      <c r="I156" s="247"/>
      <c r="J156" s="248">
        <f>BK156</f>
        <v>0</v>
      </c>
      <c r="K156" s="249"/>
      <c r="L156" s="36"/>
      <c r="M156" s="250" t="s">
        <v>1</v>
      </c>
      <c r="N156" s="251" t="s">
        <v>41</v>
      </c>
      <c r="O156" s="252"/>
      <c r="P156" s="252"/>
      <c r="Q156" s="252"/>
      <c r="R156" s="252"/>
      <c r="S156" s="252"/>
      <c r="T156" s="253"/>
      <c r="AT156" s="15" t="s">
        <v>264</v>
      </c>
      <c r="AU156" s="15" t="s">
        <v>82</v>
      </c>
      <c r="AY156" s="15" t="s">
        <v>264</v>
      </c>
      <c r="BE156" s="208">
        <f>IF(N156="základná",J156,0)</f>
        <v>0</v>
      </c>
      <c r="BF156" s="208">
        <f>IF(N156="znížená",J156,0)</f>
        <v>0</v>
      </c>
      <c r="BG156" s="208">
        <f>IF(N156="zákl. prenesená",J156,0)</f>
        <v>0</v>
      </c>
      <c r="BH156" s="208">
        <f>IF(N156="zníž. prenesená",J156,0)</f>
        <v>0</v>
      </c>
      <c r="BI156" s="208">
        <f>IF(N156="nulová",J156,0)</f>
        <v>0</v>
      </c>
      <c r="BJ156" s="15" t="s">
        <v>88</v>
      </c>
      <c r="BK156" s="209">
        <f>I156*H156</f>
        <v>0</v>
      </c>
    </row>
    <row r="157" spans="2:65" s="1" customFormat="1" ht="6.95" customHeight="1">
      <c r="B157" s="47"/>
      <c r="C157" s="48"/>
      <c r="D157" s="48"/>
      <c r="E157" s="48"/>
      <c r="F157" s="48"/>
      <c r="G157" s="48"/>
      <c r="H157" s="48"/>
      <c r="I157" s="146"/>
      <c r="J157" s="48"/>
      <c r="K157" s="48"/>
      <c r="L157" s="36"/>
    </row>
  </sheetData>
  <sheetProtection algorithmName="SHA-512" hashValue="xwW/bGDbY0Gz3MHuUWxKZRIaGPYLpU+phC7b2I3vZ1b2DOaVnZc1mUbXzJTCFrYpB1m1vujop9ZL4HfMu5swRA==" saltValue="VvtatjPA5po384fZZbevbJeRyRukYtdxJgQXmUyDV2YTouVHcNHo19gmWu76PcqR0GpCowpwds5Le2mb7fBIlg==" spinCount="100000" sheet="1" objects="1" scenarios="1" formatColumns="0" formatRows="0" autoFilter="0"/>
  <autoFilter ref="C125:K156"/>
  <mergeCells count="12">
    <mergeCell ref="E118:H118"/>
    <mergeCell ref="L2:V2"/>
    <mergeCell ref="E85:H85"/>
    <mergeCell ref="E87:H87"/>
    <mergeCell ref="E89:H89"/>
    <mergeCell ref="E114:H114"/>
    <mergeCell ref="E116:H116"/>
    <mergeCell ref="E7:H7"/>
    <mergeCell ref="E9:H9"/>
    <mergeCell ref="E11:H11"/>
    <mergeCell ref="E20:H20"/>
    <mergeCell ref="E29:H29"/>
  </mergeCells>
  <dataValidations count="2">
    <dataValidation type="list" allowBlank="1" showInputMessage="1" showErrorMessage="1" error="Povolené sú hodnoty K, M." sqref="D154:D157">
      <formula1>"K, M"</formula1>
    </dataValidation>
    <dataValidation type="list" allowBlank="1" showInputMessage="1" showErrorMessage="1" error="Povolené sú hodnoty základná, znížená, nulová." sqref="N154:N157">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70"/>
  <sheetViews>
    <sheetView showGridLines="0" workbookViewId="0"/>
  </sheetViews>
  <sheetFormatPr defaultRowHeight="11.25"/>
  <cols>
    <col min="1" max="1" width="8.33203125" customWidth="1"/>
    <col min="2" max="2" width="1.6640625" customWidth="1"/>
    <col min="3" max="3" width="4.1640625" customWidth="1"/>
    <col min="4" max="4" width="4.33203125" customWidth="1"/>
    <col min="5" max="5" width="17.1640625" customWidth="1"/>
    <col min="6" max="6" width="50.83203125" customWidth="1"/>
    <col min="7" max="7" width="7" customWidth="1"/>
    <col min="8" max="8" width="11.5" customWidth="1"/>
    <col min="9" max="9" width="20.1640625" style="108" customWidth="1"/>
    <col min="10" max="10" width="20.1640625" customWidth="1"/>
    <col min="11" max="11" width="20.1640625" hidden="1" customWidth="1"/>
    <col min="12" max="12" width="9.33203125" customWidth="1"/>
    <col min="13" max="13" width="10.83203125" hidden="1" customWidth="1"/>
    <col min="14" max="14" width="9.33203125" hidden="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2" spans="2:46" ht="36.950000000000003" customHeight="1">
      <c r="L2" s="272"/>
      <c r="M2" s="272"/>
      <c r="N2" s="272"/>
      <c r="O2" s="272"/>
      <c r="P2" s="272"/>
      <c r="Q2" s="272"/>
      <c r="R2" s="272"/>
      <c r="S2" s="272"/>
      <c r="T2" s="272"/>
      <c r="U2" s="272"/>
      <c r="V2" s="272"/>
      <c r="AT2" s="15" t="s">
        <v>113</v>
      </c>
    </row>
    <row r="3" spans="2:46" ht="6.95" customHeight="1">
      <c r="B3" s="109"/>
      <c r="C3" s="110"/>
      <c r="D3" s="110"/>
      <c r="E3" s="110"/>
      <c r="F3" s="110"/>
      <c r="G3" s="110"/>
      <c r="H3" s="110"/>
      <c r="I3" s="111"/>
      <c r="J3" s="110"/>
      <c r="K3" s="110"/>
      <c r="L3" s="18"/>
      <c r="AT3" s="15" t="s">
        <v>75</v>
      </c>
    </row>
    <row r="4" spans="2:46" ht="24.95" customHeight="1">
      <c r="B4" s="18"/>
      <c r="D4" s="112" t="s">
        <v>155</v>
      </c>
      <c r="L4" s="18"/>
      <c r="M4" s="113" t="s">
        <v>9</v>
      </c>
      <c r="AT4" s="15" t="s">
        <v>4</v>
      </c>
    </row>
    <row r="5" spans="2:46" ht="6.95" customHeight="1">
      <c r="B5" s="18"/>
      <c r="L5" s="18"/>
    </row>
    <row r="6" spans="2:46" ht="12" customHeight="1">
      <c r="B6" s="18"/>
      <c r="D6" s="114" t="s">
        <v>14</v>
      </c>
      <c r="L6" s="18"/>
    </row>
    <row r="7" spans="2:46" ht="16.5" customHeight="1">
      <c r="B7" s="18"/>
      <c r="E7" s="302" t="str">
        <f>'Rekapitulácia stavby'!K6</f>
        <v>Rybníky Prejta - Oprava tesnania hrádze</v>
      </c>
      <c r="F7" s="303"/>
      <c r="G7" s="303"/>
      <c r="H7" s="303"/>
      <c r="L7" s="18"/>
    </row>
    <row r="8" spans="2:46" ht="12" customHeight="1">
      <c r="B8" s="18"/>
      <c r="D8" s="114" t="s">
        <v>156</v>
      </c>
      <c r="L8" s="18"/>
    </row>
    <row r="9" spans="2:46" s="1" customFormat="1" ht="16.5" customHeight="1">
      <c r="B9" s="36"/>
      <c r="E9" s="302" t="s">
        <v>485</v>
      </c>
      <c r="F9" s="304"/>
      <c r="G9" s="304"/>
      <c r="H9" s="304"/>
      <c r="I9" s="115"/>
      <c r="L9" s="36"/>
    </row>
    <row r="10" spans="2:46" s="1" customFormat="1" ht="12" customHeight="1">
      <c r="B10" s="36"/>
      <c r="D10" s="114" t="s">
        <v>158</v>
      </c>
      <c r="I10" s="115"/>
      <c r="L10" s="36"/>
    </row>
    <row r="11" spans="2:46" s="1" customFormat="1" ht="36.950000000000003" customHeight="1">
      <c r="B11" s="36"/>
      <c r="E11" s="305" t="s">
        <v>486</v>
      </c>
      <c r="F11" s="304"/>
      <c r="G11" s="304"/>
      <c r="H11" s="304"/>
      <c r="I11" s="115"/>
      <c r="L11" s="36"/>
    </row>
    <row r="12" spans="2:46" s="1" customFormat="1">
      <c r="B12" s="36"/>
      <c r="I12" s="115"/>
      <c r="L12" s="36"/>
    </row>
    <row r="13" spans="2:46" s="1" customFormat="1" ht="12" customHeight="1">
      <c r="B13" s="36"/>
      <c r="D13" s="114" t="s">
        <v>16</v>
      </c>
      <c r="F13" s="103" t="s">
        <v>1</v>
      </c>
      <c r="I13" s="116" t="s">
        <v>17</v>
      </c>
      <c r="J13" s="103" t="s">
        <v>1</v>
      </c>
      <c r="L13" s="36"/>
    </row>
    <row r="14" spans="2:46" s="1" customFormat="1" ht="12" customHeight="1">
      <c r="B14" s="36"/>
      <c r="D14" s="114" t="s">
        <v>18</v>
      </c>
      <c r="F14" s="103" t="s">
        <v>19</v>
      </c>
      <c r="I14" s="116" t="s">
        <v>20</v>
      </c>
      <c r="J14" s="117" t="str">
        <f>'Rekapitulácia stavby'!AN8</f>
        <v>11. 6. 2019</v>
      </c>
      <c r="L14" s="36"/>
    </row>
    <row r="15" spans="2:46" s="1" customFormat="1" ht="10.9" customHeight="1">
      <c r="B15" s="36"/>
      <c r="I15" s="115"/>
      <c r="L15" s="36"/>
    </row>
    <row r="16" spans="2:46" s="1" customFormat="1" ht="12" customHeight="1">
      <c r="B16" s="36"/>
      <c r="D16" s="114" t="s">
        <v>22</v>
      </c>
      <c r="I16" s="116" t="s">
        <v>23</v>
      </c>
      <c r="J16" s="103" t="s">
        <v>1</v>
      </c>
      <c r="L16" s="36"/>
    </row>
    <row r="17" spans="2:12" s="1" customFormat="1" ht="18" customHeight="1">
      <c r="B17" s="36"/>
      <c r="E17" s="103" t="s">
        <v>24</v>
      </c>
      <c r="I17" s="116" t="s">
        <v>25</v>
      </c>
      <c r="J17" s="103" t="s">
        <v>1</v>
      </c>
      <c r="L17" s="36"/>
    </row>
    <row r="18" spans="2:12" s="1" customFormat="1" ht="6.95" customHeight="1">
      <c r="B18" s="36"/>
      <c r="I18" s="115"/>
      <c r="L18" s="36"/>
    </row>
    <row r="19" spans="2:12" s="1" customFormat="1" ht="12" customHeight="1">
      <c r="B19" s="36"/>
      <c r="D19" s="114" t="s">
        <v>26</v>
      </c>
      <c r="I19" s="116" t="s">
        <v>23</v>
      </c>
      <c r="J19" s="28" t="str">
        <f>'Rekapitulácia stavby'!AN13</f>
        <v>Vyplň údaj</v>
      </c>
      <c r="L19" s="36"/>
    </row>
    <row r="20" spans="2:12" s="1" customFormat="1" ht="18" customHeight="1">
      <c r="B20" s="36"/>
      <c r="E20" s="306" t="str">
        <f>'Rekapitulácia stavby'!E14</f>
        <v>Vyplň údaj</v>
      </c>
      <c r="F20" s="307"/>
      <c r="G20" s="307"/>
      <c r="H20" s="307"/>
      <c r="I20" s="116" t="s">
        <v>25</v>
      </c>
      <c r="J20" s="28" t="str">
        <f>'Rekapitulácia stavby'!AN14</f>
        <v>Vyplň údaj</v>
      </c>
      <c r="L20" s="36"/>
    </row>
    <row r="21" spans="2:12" s="1" customFormat="1" ht="6.95" customHeight="1">
      <c r="B21" s="36"/>
      <c r="I21" s="115"/>
      <c r="L21" s="36"/>
    </row>
    <row r="22" spans="2:12" s="1" customFormat="1" ht="12" customHeight="1">
      <c r="B22" s="36"/>
      <c r="D22" s="114" t="s">
        <v>28</v>
      </c>
      <c r="I22" s="116" t="s">
        <v>23</v>
      </c>
      <c r="J22" s="103" t="s">
        <v>29</v>
      </c>
      <c r="L22" s="36"/>
    </row>
    <row r="23" spans="2:12" s="1" customFormat="1" ht="18" customHeight="1">
      <c r="B23" s="36"/>
      <c r="E23" s="103" t="s">
        <v>30</v>
      </c>
      <c r="I23" s="116" t="s">
        <v>25</v>
      </c>
      <c r="J23" s="103" t="s">
        <v>1</v>
      </c>
      <c r="L23" s="36"/>
    </row>
    <row r="24" spans="2:12" s="1" customFormat="1" ht="6.95" customHeight="1">
      <c r="B24" s="36"/>
      <c r="I24" s="115"/>
      <c r="L24" s="36"/>
    </row>
    <row r="25" spans="2:12" s="1" customFormat="1" ht="12" customHeight="1">
      <c r="B25" s="36"/>
      <c r="D25" s="114" t="s">
        <v>33</v>
      </c>
      <c r="I25" s="116" t="s">
        <v>23</v>
      </c>
      <c r="J25" s="103" t="s">
        <v>29</v>
      </c>
      <c r="L25" s="36"/>
    </row>
    <row r="26" spans="2:12" s="1" customFormat="1" ht="18" customHeight="1">
      <c r="B26" s="36"/>
      <c r="E26" s="103" t="s">
        <v>30</v>
      </c>
      <c r="I26" s="116" t="s">
        <v>25</v>
      </c>
      <c r="J26" s="103" t="s">
        <v>1</v>
      </c>
      <c r="L26" s="36"/>
    </row>
    <row r="27" spans="2:12" s="1" customFormat="1" ht="6.95" customHeight="1">
      <c r="B27" s="36"/>
      <c r="I27" s="115"/>
      <c r="L27" s="36"/>
    </row>
    <row r="28" spans="2:12" s="1" customFormat="1" ht="12" customHeight="1">
      <c r="B28" s="36"/>
      <c r="D28" s="114" t="s">
        <v>34</v>
      </c>
      <c r="I28" s="115"/>
      <c r="L28" s="36"/>
    </row>
    <row r="29" spans="2:12" s="7" customFormat="1" ht="16.5" customHeight="1">
      <c r="B29" s="118"/>
      <c r="E29" s="308" t="s">
        <v>1</v>
      </c>
      <c r="F29" s="308"/>
      <c r="G29" s="308"/>
      <c r="H29" s="308"/>
      <c r="I29" s="119"/>
      <c r="L29" s="118"/>
    </row>
    <row r="30" spans="2:12" s="1" customFormat="1" ht="6.95" customHeight="1">
      <c r="B30" s="36"/>
      <c r="I30" s="115"/>
      <c r="L30" s="36"/>
    </row>
    <row r="31" spans="2:12" s="1" customFormat="1" ht="6.95" customHeight="1">
      <c r="B31" s="36"/>
      <c r="D31" s="60"/>
      <c r="E31" s="60"/>
      <c r="F31" s="60"/>
      <c r="G31" s="60"/>
      <c r="H31" s="60"/>
      <c r="I31" s="120"/>
      <c r="J31" s="60"/>
      <c r="K31" s="60"/>
      <c r="L31" s="36"/>
    </row>
    <row r="32" spans="2:12" s="1" customFormat="1" ht="25.35" customHeight="1">
      <c r="B32" s="36"/>
      <c r="D32" s="121" t="s">
        <v>35</v>
      </c>
      <c r="I32" s="115"/>
      <c r="J32" s="122">
        <f>ROUND(J124, 2)</f>
        <v>0</v>
      </c>
      <c r="L32" s="36"/>
    </row>
    <row r="33" spans="2:12" s="1" customFormat="1" ht="6.95" customHeight="1">
      <c r="B33" s="36"/>
      <c r="D33" s="60"/>
      <c r="E33" s="60"/>
      <c r="F33" s="60"/>
      <c r="G33" s="60"/>
      <c r="H33" s="60"/>
      <c r="I33" s="120"/>
      <c r="J33" s="60"/>
      <c r="K33" s="60"/>
      <c r="L33" s="36"/>
    </row>
    <row r="34" spans="2:12" s="1" customFormat="1" ht="14.45" customHeight="1">
      <c r="B34" s="36"/>
      <c r="F34" s="123" t="s">
        <v>37</v>
      </c>
      <c r="I34" s="124" t="s">
        <v>36</v>
      </c>
      <c r="J34" s="123" t="s">
        <v>38</v>
      </c>
      <c r="L34" s="36"/>
    </row>
    <row r="35" spans="2:12" s="1" customFormat="1" ht="14.45" customHeight="1">
      <c r="B35" s="36"/>
      <c r="D35" s="125" t="s">
        <v>39</v>
      </c>
      <c r="E35" s="114" t="s">
        <v>40</v>
      </c>
      <c r="F35" s="126">
        <f>ROUND((ROUND((SUM(BE124:BE165)),  2) + SUM(BE167:BE169)), 2)</f>
        <v>0</v>
      </c>
      <c r="I35" s="127">
        <v>0.2</v>
      </c>
      <c r="J35" s="126">
        <f>ROUND((ROUND(((SUM(BE124:BE165))*I35),  2) + (SUM(BE167:BE169)*I35)), 2)</f>
        <v>0</v>
      </c>
      <c r="L35" s="36"/>
    </row>
    <row r="36" spans="2:12" s="1" customFormat="1" ht="14.45" customHeight="1">
      <c r="B36" s="36"/>
      <c r="E36" s="114" t="s">
        <v>41</v>
      </c>
      <c r="F36" s="126">
        <f>ROUND((ROUND((SUM(BF124:BF165)),  2) + SUM(BF167:BF169)), 2)</f>
        <v>0</v>
      </c>
      <c r="I36" s="127">
        <v>0.2</v>
      </c>
      <c r="J36" s="126">
        <f>ROUND((ROUND(((SUM(BF124:BF165))*I36),  2) + (SUM(BF167:BF169)*I36)), 2)</f>
        <v>0</v>
      </c>
      <c r="L36" s="36"/>
    </row>
    <row r="37" spans="2:12" s="1" customFormat="1" ht="14.45" hidden="1" customHeight="1">
      <c r="B37" s="36"/>
      <c r="E37" s="114" t="s">
        <v>42</v>
      </c>
      <c r="F37" s="126">
        <f>ROUND((ROUND((SUM(BG124:BG165)),  2) + SUM(BG167:BG169)), 2)</f>
        <v>0</v>
      </c>
      <c r="I37" s="127">
        <v>0.2</v>
      </c>
      <c r="J37" s="126">
        <f>0</f>
        <v>0</v>
      </c>
      <c r="L37" s="36"/>
    </row>
    <row r="38" spans="2:12" s="1" customFormat="1" ht="14.45" hidden="1" customHeight="1">
      <c r="B38" s="36"/>
      <c r="E38" s="114" t="s">
        <v>43</v>
      </c>
      <c r="F38" s="126">
        <f>ROUND((ROUND((SUM(BH124:BH165)),  2) + SUM(BH167:BH169)), 2)</f>
        <v>0</v>
      </c>
      <c r="I38" s="127">
        <v>0.2</v>
      </c>
      <c r="J38" s="126">
        <f>0</f>
        <v>0</v>
      </c>
      <c r="L38" s="36"/>
    </row>
    <row r="39" spans="2:12" s="1" customFormat="1" ht="14.45" hidden="1" customHeight="1">
      <c r="B39" s="36"/>
      <c r="E39" s="114" t="s">
        <v>44</v>
      </c>
      <c r="F39" s="126">
        <f>ROUND((ROUND((SUM(BI124:BI165)),  2) + SUM(BI167:BI169)), 2)</f>
        <v>0</v>
      </c>
      <c r="I39" s="127">
        <v>0</v>
      </c>
      <c r="J39" s="126">
        <f>0</f>
        <v>0</v>
      </c>
      <c r="L39" s="36"/>
    </row>
    <row r="40" spans="2:12" s="1" customFormat="1" ht="6.95" customHeight="1">
      <c r="B40" s="36"/>
      <c r="I40" s="115"/>
      <c r="L40" s="36"/>
    </row>
    <row r="41" spans="2:12" s="1" customFormat="1" ht="25.35" customHeight="1">
      <c r="B41" s="36"/>
      <c r="C41" s="128"/>
      <c r="D41" s="129" t="s">
        <v>45</v>
      </c>
      <c r="E41" s="130"/>
      <c r="F41" s="130"/>
      <c r="G41" s="131" t="s">
        <v>46</v>
      </c>
      <c r="H41" s="132" t="s">
        <v>47</v>
      </c>
      <c r="I41" s="133"/>
      <c r="J41" s="134">
        <f>SUM(J32:J39)</f>
        <v>0</v>
      </c>
      <c r="K41" s="135"/>
      <c r="L41" s="36"/>
    </row>
    <row r="42" spans="2:12" s="1" customFormat="1" ht="14.45" customHeight="1">
      <c r="B42" s="36"/>
      <c r="I42" s="115"/>
      <c r="L42" s="36"/>
    </row>
    <row r="43" spans="2:12" ht="14.45" customHeight="1">
      <c r="B43" s="18"/>
      <c r="L43" s="18"/>
    </row>
    <row r="44" spans="2:12" ht="14.45" customHeight="1">
      <c r="B44" s="18"/>
      <c r="L44" s="18"/>
    </row>
    <row r="45" spans="2:12" ht="14.45" customHeight="1">
      <c r="B45" s="18"/>
      <c r="L45" s="18"/>
    </row>
    <row r="46" spans="2:12" ht="14.45" customHeight="1">
      <c r="B46" s="18"/>
      <c r="L46" s="18"/>
    </row>
    <row r="47" spans="2:12" ht="14.45" customHeight="1">
      <c r="B47" s="18"/>
      <c r="L47" s="18"/>
    </row>
    <row r="48" spans="2:12" ht="14.45" customHeight="1">
      <c r="B48" s="18"/>
      <c r="L48" s="18"/>
    </row>
    <row r="49" spans="2:12" ht="14.45" customHeight="1">
      <c r="B49" s="18"/>
      <c r="L49" s="18"/>
    </row>
    <row r="50" spans="2:12" s="1" customFormat="1" ht="14.45" customHeight="1">
      <c r="B50" s="36"/>
      <c r="D50" s="136" t="s">
        <v>48</v>
      </c>
      <c r="E50" s="137"/>
      <c r="F50" s="137"/>
      <c r="G50" s="136" t="s">
        <v>49</v>
      </c>
      <c r="H50" s="137"/>
      <c r="I50" s="138"/>
      <c r="J50" s="137"/>
      <c r="K50" s="137"/>
      <c r="L50" s="36"/>
    </row>
    <row r="51" spans="2:12">
      <c r="B51" s="18"/>
      <c r="L51" s="18"/>
    </row>
    <row r="52" spans="2:12">
      <c r="B52" s="18"/>
      <c r="L52" s="18"/>
    </row>
    <row r="53" spans="2:12">
      <c r="B53" s="18"/>
      <c r="L53" s="18"/>
    </row>
    <row r="54" spans="2:12">
      <c r="B54" s="18"/>
      <c r="L54" s="18"/>
    </row>
    <row r="55" spans="2:12">
      <c r="B55" s="18"/>
      <c r="L55" s="18"/>
    </row>
    <row r="56" spans="2:12">
      <c r="B56" s="18"/>
      <c r="L56" s="18"/>
    </row>
    <row r="57" spans="2:12">
      <c r="B57" s="18"/>
      <c r="L57" s="18"/>
    </row>
    <row r="58" spans="2:12">
      <c r="B58" s="18"/>
      <c r="L58" s="18"/>
    </row>
    <row r="59" spans="2:12">
      <c r="B59" s="18"/>
      <c r="L59" s="18"/>
    </row>
    <row r="60" spans="2:12">
      <c r="B60" s="18"/>
      <c r="L60" s="18"/>
    </row>
    <row r="61" spans="2:12" s="1" customFormat="1" ht="12.75">
      <c r="B61" s="36"/>
      <c r="D61" s="139" t="s">
        <v>50</v>
      </c>
      <c r="E61" s="140"/>
      <c r="F61" s="141" t="s">
        <v>51</v>
      </c>
      <c r="G61" s="139" t="s">
        <v>50</v>
      </c>
      <c r="H61" s="140"/>
      <c r="I61" s="142"/>
      <c r="J61" s="143" t="s">
        <v>51</v>
      </c>
      <c r="K61" s="140"/>
      <c r="L61" s="36"/>
    </row>
    <row r="62" spans="2:12">
      <c r="B62" s="18"/>
      <c r="L62" s="18"/>
    </row>
    <row r="63" spans="2:12">
      <c r="B63" s="18"/>
      <c r="L63" s="18"/>
    </row>
    <row r="64" spans="2:12">
      <c r="B64" s="18"/>
      <c r="L64" s="18"/>
    </row>
    <row r="65" spans="2:12" s="1" customFormat="1" ht="12.75">
      <c r="B65" s="36"/>
      <c r="D65" s="136" t="s">
        <v>52</v>
      </c>
      <c r="E65" s="137"/>
      <c r="F65" s="137"/>
      <c r="G65" s="136" t="s">
        <v>53</v>
      </c>
      <c r="H65" s="137"/>
      <c r="I65" s="138"/>
      <c r="J65" s="137"/>
      <c r="K65" s="137"/>
      <c r="L65" s="36"/>
    </row>
    <row r="66" spans="2:12">
      <c r="B66" s="18"/>
      <c r="L66" s="18"/>
    </row>
    <row r="67" spans="2:12">
      <c r="B67" s="18"/>
      <c r="L67" s="18"/>
    </row>
    <row r="68" spans="2:12">
      <c r="B68" s="18"/>
      <c r="L68" s="18"/>
    </row>
    <row r="69" spans="2:12">
      <c r="B69" s="18"/>
      <c r="L69" s="18"/>
    </row>
    <row r="70" spans="2:12">
      <c r="B70" s="18"/>
      <c r="L70" s="18"/>
    </row>
    <row r="71" spans="2:12">
      <c r="B71" s="18"/>
      <c r="L71" s="18"/>
    </row>
    <row r="72" spans="2:12">
      <c r="B72" s="18"/>
      <c r="L72" s="18"/>
    </row>
    <row r="73" spans="2:12">
      <c r="B73" s="18"/>
      <c r="L73" s="18"/>
    </row>
    <row r="74" spans="2:12">
      <c r="B74" s="18"/>
      <c r="L74" s="18"/>
    </row>
    <row r="75" spans="2:12">
      <c r="B75" s="18"/>
      <c r="L75" s="18"/>
    </row>
    <row r="76" spans="2:12" s="1" customFormat="1" ht="12.75">
      <c r="B76" s="36"/>
      <c r="D76" s="139" t="s">
        <v>50</v>
      </c>
      <c r="E76" s="140"/>
      <c r="F76" s="141" t="s">
        <v>51</v>
      </c>
      <c r="G76" s="139" t="s">
        <v>50</v>
      </c>
      <c r="H76" s="140"/>
      <c r="I76" s="142"/>
      <c r="J76" s="143" t="s">
        <v>51</v>
      </c>
      <c r="K76" s="140"/>
      <c r="L76" s="36"/>
    </row>
    <row r="77" spans="2:12" s="1" customFormat="1" ht="14.45" customHeight="1">
      <c r="B77" s="144"/>
      <c r="C77" s="145"/>
      <c r="D77" s="145"/>
      <c r="E77" s="145"/>
      <c r="F77" s="145"/>
      <c r="G77" s="145"/>
      <c r="H77" s="145"/>
      <c r="I77" s="146"/>
      <c r="J77" s="145"/>
      <c r="K77" s="145"/>
      <c r="L77" s="36"/>
    </row>
    <row r="81" spans="2:12" s="1" customFormat="1" ht="6.95" customHeight="1">
      <c r="B81" s="147"/>
      <c r="C81" s="148"/>
      <c r="D81" s="148"/>
      <c r="E81" s="148"/>
      <c r="F81" s="148"/>
      <c r="G81" s="148"/>
      <c r="H81" s="148"/>
      <c r="I81" s="149"/>
      <c r="J81" s="148"/>
      <c r="K81" s="148"/>
      <c r="L81" s="36"/>
    </row>
    <row r="82" spans="2:12" s="1" customFormat="1" ht="24.95" customHeight="1">
      <c r="B82" s="32"/>
      <c r="C82" s="21" t="s">
        <v>160</v>
      </c>
      <c r="D82" s="33"/>
      <c r="E82" s="33"/>
      <c r="F82" s="33"/>
      <c r="G82" s="33"/>
      <c r="H82" s="33"/>
      <c r="I82" s="115"/>
      <c r="J82" s="33"/>
      <c r="K82" s="33"/>
      <c r="L82" s="36"/>
    </row>
    <row r="83" spans="2:12" s="1" customFormat="1" ht="6.95" customHeight="1">
      <c r="B83" s="32"/>
      <c r="C83" s="33"/>
      <c r="D83" s="33"/>
      <c r="E83" s="33"/>
      <c r="F83" s="33"/>
      <c r="G83" s="33"/>
      <c r="H83" s="33"/>
      <c r="I83" s="115"/>
      <c r="J83" s="33"/>
      <c r="K83" s="33"/>
      <c r="L83" s="36"/>
    </row>
    <row r="84" spans="2:12" s="1" customFormat="1" ht="12" customHeight="1">
      <c r="B84" s="32"/>
      <c r="C84" s="27" t="s">
        <v>14</v>
      </c>
      <c r="D84" s="33"/>
      <c r="E84" s="33"/>
      <c r="F84" s="33"/>
      <c r="G84" s="33"/>
      <c r="H84" s="33"/>
      <c r="I84" s="115"/>
      <c r="J84" s="33"/>
      <c r="K84" s="33"/>
      <c r="L84" s="36"/>
    </row>
    <row r="85" spans="2:12" s="1" customFormat="1" ht="16.5" customHeight="1">
      <c r="B85" s="32"/>
      <c r="C85" s="33"/>
      <c r="D85" s="33"/>
      <c r="E85" s="300" t="str">
        <f>E7</f>
        <v>Rybníky Prejta - Oprava tesnania hrádze</v>
      </c>
      <c r="F85" s="301"/>
      <c r="G85" s="301"/>
      <c r="H85" s="301"/>
      <c r="I85" s="115"/>
      <c r="J85" s="33"/>
      <c r="K85" s="33"/>
      <c r="L85" s="36"/>
    </row>
    <row r="86" spans="2:12" ht="12" customHeight="1">
      <c r="B86" s="19"/>
      <c r="C86" s="27" t="s">
        <v>156</v>
      </c>
      <c r="D86" s="20"/>
      <c r="E86" s="20"/>
      <c r="F86" s="20"/>
      <c r="G86" s="20"/>
      <c r="H86" s="20"/>
      <c r="J86" s="20"/>
      <c r="K86" s="20"/>
      <c r="L86" s="18"/>
    </row>
    <row r="87" spans="2:12" s="1" customFormat="1" ht="16.5" customHeight="1">
      <c r="B87" s="32"/>
      <c r="C87" s="33"/>
      <c r="D87" s="33"/>
      <c r="E87" s="300" t="s">
        <v>485</v>
      </c>
      <c r="F87" s="299"/>
      <c r="G87" s="299"/>
      <c r="H87" s="299"/>
      <c r="I87" s="115"/>
      <c r="J87" s="33"/>
      <c r="K87" s="33"/>
      <c r="L87" s="36"/>
    </row>
    <row r="88" spans="2:12" s="1" customFormat="1" ht="12" customHeight="1">
      <c r="B88" s="32"/>
      <c r="C88" s="27" t="s">
        <v>158</v>
      </c>
      <c r="D88" s="33"/>
      <c r="E88" s="33"/>
      <c r="F88" s="33"/>
      <c r="G88" s="33"/>
      <c r="H88" s="33"/>
      <c r="I88" s="115"/>
      <c r="J88" s="33"/>
      <c r="K88" s="33"/>
      <c r="L88" s="36"/>
    </row>
    <row r="89" spans="2:12" s="1" customFormat="1" ht="16.5" customHeight="1">
      <c r="B89" s="32"/>
      <c r="C89" s="33"/>
      <c r="D89" s="33"/>
      <c r="E89" s="281" t="str">
        <f>E11</f>
        <v>2019-05.2.1 - Rybník č. 2 Úpravy hrádze zemné práce, nadvýšenie, opevnenie</v>
      </c>
      <c r="F89" s="299"/>
      <c r="G89" s="299"/>
      <c r="H89" s="299"/>
      <c r="I89" s="115"/>
      <c r="J89" s="33"/>
      <c r="K89" s="33"/>
      <c r="L89" s="36"/>
    </row>
    <row r="90" spans="2:12" s="1" customFormat="1" ht="6.95" customHeight="1">
      <c r="B90" s="32"/>
      <c r="C90" s="33"/>
      <c r="D90" s="33"/>
      <c r="E90" s="33"/>
      <c r="F90" s="33"/>
      <c r="G90" s="33"/>
      <c r="H90" s="33"/>
      <c r="I90" s="115"/>
      <c r="J90" s="33"/>
      <c r="K90" s="33"/>
      <c r="L90" s="36"/>
    </row>
    <row r="91" spans="2:12" s="1" customFormat="1" ht="12" customHeight="1">
      <c r="B91" s="32"/>
      <c r="C91" s="27" t="s">
        <v>18</v>
      </c>
      <c r="D91" s="33"/>
      <c r="E91" s="33"/>
      <c r="F91" s="25" t="str">
        <f>F14</f>
        <v>Prejta</v>
      </c>
      <c r="G91" s="33"/>
      <c r="H91" s="33"/>
      <c r="I91" s="116" t="s">
        <v>20</v>
      </c>
      <c r="J91" s="59" t="str">
        <f>IF(J14="","",J14)</f>
        <v>11. 6. 2019</v>
      </c>
      <c r="K91" s="33"/>
      <c r="L91" s="36"/>
    </row>
    <row r="92" spans="2:12" s="1" customFormat="1" ht="6.95" customHeight="1">
      <c r="B92" s="32"/>
      <c r="C92" s="33"/>
      <c r="D92" s="33"/>
      <c r="E92" s="33"/>
      <c r="F92" s="33"/>
      <c r="G92" s="33"/>
      <c r="H92" s="33"/>
      <c r="I92" s="115"/>
      <c r="J92" s="33"/>
      <c r="K92" s="33"/>
      <c r="L92" s="36"/>
    </row>
    <row r="93" spans="2:12" s="1" customFormat="1" ht="27.95" customHeight="1">
      <c r="B93" s="32"/>
      <c r="C93" s="27" t="s">
        <v>22</v>
      </c>
      <c r="D93" s="33"/>
      <c r="E93" s="33"/>
      <c r="F93" s="25" t="str">
        <f>E17</f>
        <v>SRZ, MsO Dubnica nad Váhom</v>
      </c>
      <c r="G93" s="33"/>
      <c r="H93" s="33"/>
      <c r="I93" s="116" t="s">
        <v>28</v>
      </c>
      <c r="J93" s="30" t="str">
        <f>E23</f>
        <v>Hydroconsulting s.r.o.</v>
      </c>
      <c r="K93" s="33"/>
      <c r="L93" s="36"/>
    </row>
    <row r="94" spans="2:12" s="1" customFormat="1" ht="27.95" customHeight="1">
      <c r="B94" s="32"/>
      <c r="C94" s="27" t="s">
        <v>26</v>
      </c>
      <c r="D94" s="33"/>
      <c r="E94" s="33"/>
      <c r="F94" s="25" t="str">
        <f>IF(E20="","",E20)</f>
        <v>Vyplň údaj</v>
      </c>
      <c r="G94" s="33"/>
      <c r="H94" s="33"/>
      <c r="I94" s="116" t="s">
        <v>33</v>
      </c>
      <c r="J94" s="30" t="str">
        <f>E26</f>
        <v>Hydroconsulting s.r.o.</v>
      </c>
      <c r="K94" s="33"/>
      <c r="L94" s="36"/>
    </row>
    <row r="95" spans="2:12" s="1" customFormat="1" ht="10.35" customHeight="1">
      <c r="B95" s="32"/>
      <c r="C95" s="33"/>
      <c r="D95" s="33"/>
      <c r="E95" s="33"/>
      <c r="F95" s="33"/>
      <c r="G95" s="33"/>
      <c r="H95" s="33"/>
      <c r="I95" s="115"/>
      <c r="J95" s="33"/>
      <c r="K95" s="33"/>
      <c r="L95" s="36"/>
    </row>
    <row r="96" spans="2:12" s="1" customFormat="1" ht="29.25" customHeight="1">
      <c r="B96" s="32"/>
      <c r="C96" s="150" t="s">
        <v>161</v>
      </c>
      <c r="D96" s="151"/>
      <c r="E96" s="151"/>
      <c r="F96" s="151"/>
      <c r="G96" s="151"/>
      <c r="H96" s="151"/>
      <c r="I96" s="152"/>
      <c r="J96" s="153" t="s">
        <v>162</v>
      </c>
      <c r="K96" s="151"/>
      <c r="L96" s="36"/>
    </row>
    <row r="97" spans="2:47" s="1" customFormat="1" ht="10.35" customHeight="1">
      <c r="B97" s="32"/>
      <c r="C97" s="33"/>
      <c r="D97" s="33"/>
      <c r="E97" s="33"/>
      <c r="F97" s="33"/>
      <c r="G97" s="33"/>
      <c r="H97" s="33"/>
      <c r="I97" s="115"/>
      <c r="J97" s="33"/>
      <c r="K97" s="33"/>
      <c r="L97" s="36"/>
    </row>
    <row r="98" spans="2:47" s="1" customFormat="1" ht="22.9" customHeight="1">
      <c r="B98" s="32"/>
      <c r="C98" s="154" t="s">
        <v>163</v>
      </c>
      <c r="D98" s="33"/>
      <c r="E98" s="33"/>
      <c r="F98" s="33"/>
      <c r="G98" s="33"/>
      <c r="H98" s="33"/>
      <c r="I98" s="115"/>
      <c r="J98" s="77">
        <f>J124</f>
        <v>0</v>
      </c>
      <c r="K98" s="33"/>
      <c r="L98" s="36"/>
      <c r="AU98" s="15" t="s">
        <v>164</v>
      </c>
    </row>
    <row r="99" spans="2:47" s="8" customFormat="1" ht="24.95" customHeight="1">
      <c r="B99" s="155"/>
      <c r="C99" s="156"/>
      <c r="D99" s="157" t="s">
        <v>165</v>
      </c>
      <c r="E99" s="158"/>
      <c r="F99" s="158"/>
      <c r="G99" s="158"/>
      <c r="H99" s="158"/>
      <c r="I99" s="159"/>
      <c r="J99" s="160">
        <f>J125</f>
        <v>0</v>
      </c>
      <c r="K99" s="156"/>
      <c r="L99" s="161"/>
    </row>
    <row r="100" spans="2:47" s="9" customFormat="1" ht="19.899999999999999" customHeight="1">
      <c r="B100" s="162"/>
      <c r="C100" s="97"/>
      <c r="D100" s="163" t="s">
        <v>166</v>
      </c>
      <c r="E100" s="164"/>
      <c r="F100" s="164"/>
      <c r="G100" s="164"/>
      <c r="H100" s="164"/>
      <c r="I100" s="165"/>
      <c r="J100" s="166">
        <f>J126</f>
        <v>0</v>
      </c>
      <c r="K100" s="97"/>
      <c r="L100" s="167"/>
    </row>
    <row r="101" spans="2:47" s="9" customFormat="1" ht="19.899999999999999" customHeight="1">
      <c r="B101" s="162"/>
      <c r="C101" s="97"/>
      <c r="D101" s="163" t="s">
        <v>167</v>
      </c>
      <c r="E101" s="164"/>
      <c r="F101" s="164"/>
      <c r="G101" s="164"/>
      <c r="H101" s="164"/>
      <c r="I101" s="165"/>
      <c r="J101" s="166">
        <f>J161</f>
        <v>0</v>
      </c>
      <c r="K101" s="97"/>
      <c r="L101" s="167"/>
    </row>
    <row r="102" spans="2:47" s="8" customFormat="1" ht="21.75" customHeight="1">
      <c r="B102" s="155"/>
      <c r="C102" s="156"/>
      <c r="D102" s="168" t="s">
        <v>168</v>
      </c>
      <c r="E102" s="156"/>
      <c r="F102" s="156"/>
      <c r="G102" s="156"/>
      <c r="H102" s="156"/>
      <c r="I102" s="169"/>
      <c r="J102" s="170">
        <f>J166</f>
        <v>0</v>
      </c>
      <c r="K102" s="156"/>
      <c r="L102" s="161"/>
    </row>
    <row r="103" spans="2:47" s="1" customFormat="1" ht="21.75" customHeight="1">
      <c r="B103" s="32"/>
      <c r="C103" s="33"/>
      <c r="D103" s="33"/>
      <c r="E103" s="33"/>
      <c r="F103" s="33"/>
      <c r="G103" s="33"/>
      <c r="H103" s="33"/>
      <c r="I103" s="115"/>
      <c r="J103" s="33"/>
      <c r="K103" s="33"/>
      <c r="L103" s="36"/>
    </row>
    <row r="104" spans="2:47" s="1" customFormat="1" ht="6.95" customHeight="1">
      <c r="B104" s="47"/>
      <c r="C104" s="48"/>
      <c r="D104" s="48"/>
      <c r="E104" s="48"/>
      <c r="F104" s="48"/>
      <c r="G104" s="48"/>
      <c r="H104" s="48"/>
      <c r="I104" s="146"/>
      <c r="J104" s="48"/>
      <c r="K104" s="48"/>
      <c r="L104" s="36"/>
    </row>
    <row r="108" spans="2:47" s="1" customFormat="1" ht="6.95" customHeight="1">
      <c r="B108" s="49"/>
      <c r="C108" s="50"/>
      <c r="D108" s="50"/>
      <c r="E108" s="50"/>
      <c r="F108" s="50"/>
      <c r="G108" s="50"/>
      <c r="H108" s="50"/>
      <c r="I108" s="149"/>
      <c r="J108" s="50"/>
      <c r="K108" s="50"/>
      <c r="L108" s="36"/>
    </row>
    <row r="109" spans="2:47" s="1" customFormat="1" ht="24.95" customHeight="1">
      <c r="B109" s="32"/>
      <c r="C109" s="21" t="s">
        <v>169</v>
      </c>
      <c r="D109" s="33"/>
      <c r="E109" s="33"/>
      <c r="F109" s="33"/>
      <c r="G109" s="33"/>
      <c r="H109" s="33"/>
      <c r="I109" s="115"/>
      <c r="J109" s="33"/>
      <c r="K109" s="33"/>
      <c r="L109" s="36"/>
    </row>
    <row r="110" spans="2:47" s="1" customFormat="1" ht="6.95" customHeight="1">
      <c r="B110" s="32"/>
      <c r="C110" s="33"/>
      <c r="D110" s="33"/>
      <c r="E110" s="33"/>
      <c r="F110" s="33"/>
      <c r="G110" s="33"/>
      <c r="H110" s="33"/>
      <c r="I110" s="115"/>
      <c r="J110" s="33"/>
      <c r="K110" s="33"/>
      <c r="L110" s="36"/>
    </row>
    <row r="111" spans="2:47" s="1" customFormat="1" ht="12" customHeight="1">
      <c r="B111" s="32"/>
      <c r="C111" s="27" t="s">
        <v>14</v>
      </c>
      <c r="D111" s="33"/>
      <c r="E111" s="33"/>
      <c r="F111" s="33"/>
      <c r="G111" s="33"/>
      <c r="H111" s="33"/>
      <c r="I111" s="115"/>
      <c r="J111" s="33"/>
      <c r="K111" s="33"/>
      <c r="L111" s="36"/>
    </row>
    <row r="112" spans="2:47" s="1" customFormat="1" ht="16.5" customHeight="1">
      <c r="B112" s="32"/>
      <c r="C112" s="33"/>
      <c r="D112" s="33"/>
      <c r="E112" s="300" t="str">
        <f>E7</f>
        <v>Rybníky Prejta - Oprava tesnania hrádze</v>
      </c>
      <c r="F112" s="301"/>
      <c r="G112" s="301"/>
      <c r="H112" s="301"/>
      <c r="I112" s="115"/>
      <c r="J112" s="33"/>
      <c r="K112" s="33"/>
      <c r="L112" s="36"/>
    </row>
    <row r="113" spans="2:65" ht="12" customHeight="1">
      <c r="B113" s="19"/>
      <c r="C113" s="27" t="s">
        <v>156</v>
      </c>
      <c r="D113" s="20"/>
      <c r="E113" s="20"/>
      <c r="F113" s="20"/>
      <c r="G113" s="20"/>
      <c r="H113" s="20"/>
      <c r="J113" s="20"/>
      <c r="K113" s="20"/>
      <c r="L113" s="18"/>
    </row>
    <row r="114" spans="2:65" s="1" customFormat="1" ht="16.5" customHeight="1">
      <c r="B114" s="32"/>
      <c r="C114" s="33"/>
      <c r="D114" s="33"/>
      <c r="E114" s="300" t="s">
        <v>485</v>
      </c>
      <c r="F114" s="299"/>
      <c r="G114" s="299"/>
      <c r="H114" s="299"/>
      <c r="I114" s="115"/>
      <c r="J114" s="33"/>
      <c r="K114" s="33"/>
      <c r="L114" s="36"/>
    </row>
    <row r="115" spans="2:65" s="1" customFormat="1" ht="12" customHeight="1">
      <c r="B115" s="32"/>
      <c r="C115" s="27" t="s">
        <v>158</v>
      </c>
      <c r="D115" s="33"/>
      <c r="E115" s="33"/>
      <c r="F115" s="33"/>
      <c r="G115" s="33"/>
      <c r="H115" s="33"/>
      <c r="I115" s="115"/>
      <c r="J115" s="33"/>
      <c r="K115" s="33"/>
      <c r="L115" s="36"/>
    </row>
    <row r="116" spans="2:65" s="1" customFormat="1" ht="16.5" customHeight="1">
      <c r="B116" s="32"/>
      <c r="C116" s="33"/>
      <c r="D116" s="33"/>
      <c r="E116" s="281" t="str">
        <f>E11</f>
        <v>2019-05.2.1 - Rybník č. 2 Úpravy hrádze zemné práce, nadvýšenie, opevnenie</v>
      </c>
      <c r="F116" s="299"/>
      <c r="G116" s="299"/>
      <c r="H116" s="299"/>
      <c r="I116" s="115"/>
      <c r="J116" s="33"/>
      <c r="K116" s="33"/>
      <c r="L116" s="36"/>
    </row>
    <row r="117" spans="2:65" s="1" customFormat="1" ht="6.95" customHeight="1">
      <c r="B117" s="32"/>
      <c r="C117" s="33"/>
      <c r="D117" s="33"/>
      <c r="E117" s="33"/>
      <c r="F117" s="33"/>
      <c r="G117" s="33"/>
      <c r="H117" s="33"/>
      <c r="I117" s="115"/>
      <c r="J117" s="33"/>
      <c r="K117" s="33"/>
      <c r="L117" s="36"/>
    </row>
    <row r="118" spans="2:65" s="1" customFormat="1" ht="12" customHeight="1">
      <c r="B118" s="32"/>
      <c r="C118" s="27" t="s">
        <v>18</v>
      </c>
      <c r="D118" s="33"/>
      <c r="E118" s="33"/>
      <c r="F118" s="25" t="str">
        <f>F14</f>
        <v>Prejta</v>
      </c>
      <c r="G118" s="33"/>
      <c r="H118" s="33"/>
      <c r="I118" s="116" t="s">
        <v>20</v>
      </c>
      <c r="J118" s="59" t="str">
        <f>IF(J14="","",J14)</f>
        <v>11. 6. 2019</v>
      </c>
      <c r="K118" s="33"/>
      <c r="L118" s="36"/>
    </row>
    <row r="119" spans="2:65" s="1" customFormat="1" ht="6.95" customHeight="1">
      <c r="B119" s="32"/>
      <c r="C119" s="33"/>
      <c r="D119" s="33"/>
      <c r="E119" s="33"/>
      <c r="F119" s="33"/>
      <c r="G119" s="33"/>
      <c r="H119" s="33"/>
      <c r="I119" s="115"/>
      <c r="J119" s="33"/>
      <c r="K119" s="33"/>
      <c r="L119" s="36"/>
    </row>
    <row r="120" spans="2:65" s="1" customFormat="1" ht="27.95" customHeight="1">
      <c r="B120" s="32"/>
      <c r="C120" s="27" t="s">
        <v>22</v>
      </c>
      <c r="D120" s="33"/>
      <c r="E120" s="33"/>
      <c r="F120" s="25" t="str">
        <f>E17</f>
        <v>SRZ, MsO Dubnica nad Váhom</v>
      </c>
      <c r="G120" s="33"/>
      <c r="H120" s="33"/>
      <c r="I120" s="116" t="s">
        <v>28</v>
      </c>
      <c r="J120" s="30" t="str">
        <f>E23</f>
        <v>Hydroconsulting s.r.o.</v>
      </c>
      <c r="K120" s="33"/>
      <c r="L120" s="36"/>
    </row>
    <row r="121" spans="2:65" s="1" customFormat="1" ht="27.95" customHeight="1">
      <c r="B121" s="32"/>
      <c r="C121" s="27" t="s">
        <v>26</v>
      </c>
      <c r="D121" s="33"/>
      <c r="E121" s="33"/>
      <c r="F121" s="25" t="str">
        <f>IF(E20="","",E20)</f>
        <v>Vyplň údaj</v>
      </c>
      <c r="G121" s="33"/>
      <c r="H121" s="33"/>
      <c r="I121" s="116" t="s">
        <v>33</v>
      </c>
      <c r="J121" s="30" t="str">
        <f>E26</f>
        <v>Hydroconsulting s.r.o.</v>
      </c>
      <c r="K121" s="33"/>
      <c r="L121" s="36"/>
    </row>
    <row r="122" spans="2:65" s="1" customFormat="1" ht="10.35" customHeight="1">
      <c r="B122" s="32"/>
      <c r="C122" s="33"/>
      <c r="D122" s="33"/>
      <c r="E122" s="33"/>
      <c r="F122" s="33"/>
      <c r="G122" s="33"/>
      <c r="H122" s="33"/>
      <c r="I122" s="115"/>
      <c r="J122" s="33"/>
      <c r="K122" s="33"/>
      <c r="L122" s="36"/>
    </row>
    <row r="123" spans="2:65" s="10" customFormat="1" ht="29.25" customHeight="1">
      <c r="B123" s="171"/>
      <c r="C123" s="172" t="s">
        <v>170</v>
      </c>
      <c r="D123" s="173" t="s">
        <v>60</v>
      </c>
      <c r="E123" s="173" t="s">
        <v>56</v>
      </c>
      <c r="F123" s="173" t="s">
        <v>57</v>
      </c>
      <c r="G123" s="173" t="s">
        <v>171</v>
      </c>
      <c r="H123" s="173" t="s">
        <v>172</v>
      </c>
      <c r="I123" s="174" t="s">
        <v>173</v>
      </c>
      <c r="J123" s="175" t="s">
        <v>162</v>
      </c>
      <c r="K123" s="176" t="s">
        <v>174</v>
      </c>
      <c r="L123" s="177"/>
      <c r="M123" s="68" t="s">
        <v>1</v>
      </c>
      <c r="N123" s="69" t="s">
        <v>39</v>
      </c>
      <c r="O123" s="69" t="s">
        <v>175</v>
      </c>
      <c r="P123" s="69" t="s">
        <v>176</v>
      </c>
      <c r="Q123" s="69" t="s">
        <v>177</v>
      </c>
      <c r="R123" s="69" t="s">
        <v>178</v>
      </c>
      <c r="S123" s="69" t="s">
        <v>179</v>
      </c>
      <c r="T123" s="70" t="s">
        <v>180</v>
      </c>
    </row>
    <row r="124" spans="2:65" s="1" customFormat="1" ht="22.9" customHeight="1">
      <c r="B124" s="32"/>
      <c r="C124" s="75" t="s">
        <v>163</v>
      </c>
      <c r="D124" s="33"/>
      <c r="E124" s="33"/>
      <c r="F124" s="33"/>
      <c r="G124" s="33"/>
      <c r="H124" s="33"/>
      <c r="I124" s="115"/>
      <c r="J124" s="178">
        <f>BK124</f>
        <v>0</v>
      </c>
      <c r="K124" s="33"/>
      <c r="L124" s="36"/>
      <c r="M124" s="71"/>
      <c r="N124" s="72"/>
      <c r="O124" s="72"/>
      <c r="P124" s="179">
        <f>P125+P166</f>
        <v>0</v>
      </c>
      <c r="Q124" s="72"/>
      <c r="R124" s="179">
        <f>R125+R166</f>
        <v>988.26</v>
      </c>
      <c r="S124" s="72"/>
      <c r="T124" s="180">
        <f>T125+T166</f>
        <v>0</v>
      </c>
      <c r="AT124" s="15" t="s">
        <v>74</v>
      </c>
      <c r="AU124" s="15" t="s">
        <v>164</v>
      </c>
      <c r="BK124" s="181">
        <f>BK125+BK166</f>
        <v>0</v>
      </c>
    </row>
    <row r="125" spans="2:65" s="11" customFormat="1" ht="25.9" customHeight="1">
      <c r="B125" s="182"/>
      <c r="C125" s="183"/>
      <c r="D125" s="184" t="s">
        <v>74</v>
      </c>
      <c r="E125" s="185" t="s">
        <v>181</v>
      </c>
      <c r="F125" s="185" t="s">
        <v>182</v>
      </c>
      <c r="G125" s="183"/>
      <c r="H125" s="183"/>
      <c r="I125" s="186"/>
      <c r="J125" s="170">
        <f>BK125</f>
        <v>0</v>
      </c>
      <c r="K125" s="183"/>
      <c r="L125" s="187"/>
      <c r="M125" s="188"/>
      <c r="N125" s="189"/>
      <c r="O125" s="189"/>
      <c r="P125" s="190">
        <f>P126+P161</f>
        <v>0</v>
      </c>
      <c r="Q125" s="189"/>
      <c r="R125" s="190">
        <f>R126+R161</f>
        <v>988.26</v>
      </c>
      <c r="S125" s="189"/>
      <c r="T125" s="191">
        <f>T126+T161</f>
        <v>0</v>
      </c>
      <c r="AR125" s="192" t="s">
        <v>82</v>
      </c>
      <c r="AT125" s="193" t="s">
        <v>74</v>
      </c>
      <c r="AU125" s="193" t="s">
        <v>75</v>
      </c>
      <c r="AY125" s="192" t="s">
        <v>183</v>
      </c>
      <c r="BK125" s="194">
        <f>BK126+BK161</f>
        <v>0</v>
      </c>
    </row>
    <row r="126" spans="2:65" s="11" customFormat="1" ht="22.9" customHeight="1">
      <c r="B126" s="182"/>
      <c r="C126" s="183"/>
      <c r="D126" s="184" t="s">
        <v>74</v>
      </c>
      <c r="E126" s="195" t="s">
        <v>82</v>
      </c>
      <c r="F126" s="195" t="s">
        <v>184</v>
      </c>
      <c r="G126" s="183"/>
      <c r="H126" s="183"/>
      <c r="I126" s="186"/>
      <c r="J126" s="196">
        <f>BK126</f>
        <v>0</v>
      </c>
      <c r="K126" s="183"/>
      <c r="L126" s="187"/>
      <c r="M126" s="188"/>
      <c r="N126" s="189"/>
      <c r="O126" s="189"/>
      <c r="P126" s="190">
        <f>SUM(P127:P160)</f>
        <v>0</v>
      </c>
      <c r="Q126" s="189"/>
      <c r="R126" s="190">
        <f>SUM(R127:R160)</f>
        <v>988.26</v>
      </c>
      <c r="S126" s="189"/>
      <c r="T126" s="191">
        <f>SUM(T127:T160)</f>
        <v>0</v>
      </c>
      <c r="AR126" s="192" t="s">
        <v>82</v>
      </c>
      <c r="AT126" s="193" t="s">
        <v>74</v>
      </c>
      <c r="AU126" s="193" t="s">
        <v>82</v>
      </c>
      <c r="AY126" s="192" t="s">
        <v>183</v>
      </c>
      <c r="BK126" s="194">
        <f>SUM(BK127:BK160)</f>
        <v>0</v>
      </c>
    </row>
    <row r="127" spans="2:65" s="1" customFormat="1" ht="48" customHeight="1">
      <c r="B127" s="32"/>
      <c r="C127" s="197" t="s">
        <v>82</v>
      </c>
      <c r="D127" s="197" t="s">
        <v>185</v>
      </c>
      <c r="E127" s="198" t="s">
        <v>186</v>
      </c>
      <c r="F127" s="199" t="s">
        <v>187</v>
      </c>
      <c r="G127" s="200" t="s">
        <v>188</v>
      </c>
      <c r="H127" s="201">
        <v>184.83</v>
      </c>
      <c r="I127" s="202"/>
      <c r="J127" s="201">
        <f>ROUND(I127*H127,3)</f>
        <v>0</v>
      </c>
      <c r="K127" s="199" t="s">
        <v>189</v>
      </c>
      <c r="L127" s="36"/>
      <c r="M127" s="203" t="s">
        <v>1</v>
      </c>
      <c r="N127" s="204" t="s">
        <v>41</v>
      </c>
      <c r="O127" s="64"/>
      <c r="P127" s="205">
        <f>O127*H127</f>
        <v>0</v>
      </c>
      <c r="Q127" s="205">
        <v>0</v>
      </c>
      <c r="R127" s="205">
        <f>Q127*H127</f>
        <v>0</v>
      </c>
      <c r="S127" s="205">
        <v>0</v>
      </c>
      <c r="T127" s="206">
        <f>S127*H127</f>
        <v>0</v>
      </c>
      <c r="AR127" s="207" t="s">
        <v>190</v>
      </c>
      <c r="AT127" s="207" t="s">
        <v>185</v>
      </c>
      <c r="AU127" s="207" t="s">
        <v>88</v>
      </c>
      <c r="AY127" s="15" t="s">
        <v>183</v>
      </c>
      <c r="BE127" s="208">
        <f>IF(N127="základná",J127,0)</f>
        <v>0</v>
      </c>
      <c r="BF127" s="208">
        <f>IF(N127="znížená",J127,0)</f>
        <v>0</v>
      </c>
      <c r="BG127" s="208">
        <f>IF(N127="zákl. prenesená",J127,0)</f>
        <v>0</v>
      </c>
      <c r="BH127" s="208">
        <f>IF(N127="zníž. prenesená",J127,0)</f>
        <v>0</v>
      </c>
      <c r="BI127" s="208">
        <f>IF(N127="nulová",J127,0)</f>
        <v>0</v>
      </c>
      <c r="BJ127" s="15" t="s">
        <v>88</v>
      </c>
      <c r="BK127" s="209">
        <f>ROUND(I127*H127,3)</f>
        <v>0</v>
      </c>
      <c r="BL127" s="15" t="s">
        <v>190</v>
      </c>
      <c r="BM127" s="207" t="s">
        <v>487</v>
      </c>
    </row>
    <row r="128" spans="2:65" s="12" customFormat="1" ht="22.5">
      <c r="B128" s="210"/>
      <c r="C128" s="211"/>
      <c r="D128" s="212" t="s">
        <v>192</v>
      </c>
      <c r="E128" s="213" t="s">
        <v>1</v>
      </c>
      <c r="F128" s="214" t="s">
        <v>488</v>
      </c>
      <c r="G128" s="211"/>
      <c r="H128" s="215">
        <v>184.83</v>
      </c>
      <c r="I128" s="216"/>
      <c r="J128" s="211"/>
      <c r="K128" s="211"/>
      <c r="L128" s="217"/>
      <c r="M128" s="218"/>
      <c r="N128" s="219"/>
      <c r="O128" s="219"/>
      <c r="P128" s="219"/>
      <c r="Q128" s="219"/>
      <c r="R128" s="219"/>
      <c r="S128" s="219"/>
      <c r="T128" s="220"/>
      <c r="AT128" s="221" t="s">
        <v>192</v>
      </c>
      <c r="AU128" s="221" t="s">
        <v>88</v>
      </c>
      <c r="AV128" s="12" t="s">
        <v>88</v>
      </c>
      <c r="AW128" s="12" t="s">
        <v>31</v>
      </c>
      <c r="AX128" s="12" t="s">
        <v>82</v>
      </c>
      <c r="AY128" s="221" t="s">
        <v>183</v>
      </c>
    </row>
    <row r="129" spans="2:65" s="1" customFormat="1" ht="36" customHeight="1">
      <c r="B129" s="32"/>
      <c r="C129" s="197" t="s">
        <v>88</v>
      </c>
      <c r="D129" s="197" t="s">
        <v>185</v>
      </c>
      <c r="E129" s="198" t="s">
        <v>194</v>
      </c>
      <c r="F129" s="199" t="s">
        <v>195</v>
      </c>
      <c r="G129" s="200" t="s">
        <v>188</v>
      </c>
      <c r="H129" s="201">
        <v>88.5</v>
      </c>
      <c r="I129" s="202"/>
      <c r="J129" s="201">
        <f>ROUND(I129*H129,3)</f>
        <v>0</v>
      </c>
      <c r="K129" s="199" t="s">
        <v>189</v>
      </c>
      <c r="L129" s="36"/>
      <c r="M129" s="203" t="s">
        <v>1</v>
      </c>
      <c r="N129" s="204" t="s">
        <v>41</v>
      </c>
      <c r="O129" s="64"/>
      <c r="P129" s="205">
        <f>O129*H129</f>
        <v>0</v>
      </c>
      <c r="Q129" s="205">
        <v>0</v>
      </c>
      <c r="R129" s="205">
        <f>Q129*H129</f>
        <v>0</v>
      </c>
      <c r="S129" s="205">
        <v>0</v>
      </c>
      <c r="T129" s="206">
        <f>S129*H129</f>
        <v>0</v>
      </c>
      <c r="AR129" s="207" t="s">
        <v>190</v>
      </c>
      <c r="AT129" s="207" t="s">
        <v>185</v>
      </c>
      <c r="AU129" s="207" t="s">
        <v>88</v>
      </c>
      <c r="AY129" s="15" t="s">
        <v>183</v>
      </c>
      <c r="BE129" s="208">
        <f>IF(N129="základná",J129,0)</f>
        <v>0</v>
      </c>
      <c r="BF129" s="208">
        <f>IF(N129="znížená",J129,0)</f>
        <v>0</v>
      </c>
      <c r="BG129" s="208">
        <f>IF(N129="zákl. prenesená",J129,0)</f>
        <v>0</v>
      </c>
      <c r="BH129" s="208">
        <f>IF(N129="zníž. prenesená",J129,0)</f>
        <v>0</v>
      </c>
      <c r="BI129" s="208">
        <f>IF(N129="nulová",J129,0)</f>
        <v>0</v>
      </c>
      <c r="BJ129" s="15" t="s">
        <v>88</v>
      </c>
      <c r="BK129" s="209">
        <f>ROUND(I129*H129,3)</f>
        <v>0</v>
      </c>
      <c r="BL129" s="15" t="s">
        <v>190</v>
      </c>
      <c r="BM129" s="207" t="s">
        <v>489</v>
      </c>
    </row>
    <row r="130" spans="2:65" s="12" customFormat="1" ht="22.5">
      <c r="B130" s="210"/>
      <c r="C130" s="211"/>
      <c r="D130" s="212" t="s">
        <v>192</v>
      </c>
      <c r="E130" s="213" t="s">
        <v>1</v>
      </c>
      <c r="F130" s="214" t="s">
        <v>490</v>
      </c>
      <c r="G130" s="211"/>
      <c r="H130" s="215">
        <v>88.5</v>
      </c>
      <c r="I130" s="216"/>
      <c r="J130" s="211"/>
      <c r="K130" s="211"/>
      <c r="L130" s="217"/>
      <c r="M130" s="218"/>
      <c r="N130" s="219"/>
      <c r="O130" s="219"/>
      <c r="P130" s="219"/>
      <c r="Q130" s="219"/>
      <c r="R130" s="219"/>
      <c r="S130" s="219"/>
      <c r="T130" s="220"/>
      <c r="AT130" s="221" t="s">
        <v>192</v>
      </c>
      <c r="AU130" s="221" t="s">
        <v>88</v>
      </c>
      <c r="AV130" s="12" t="s">
        <v>88</v>
      </c>
      <c r="AW130" s="12" t="s">
        <v>31</v>
      </c>
      <c r="AX130" s="12" t="s">
        <v>82</v>
      </c>
      <c r="AY130" s="221" t="s">
        <v>183</v>
      </c>
    </row>
    <row r="131" spans="2:65" s="1" customFormat="1" ht="48" customHeight="1">
      <c r="B131" s="32"/>
      <c r="C131" s="197" t="s">
        <v>198</v>
      </c>
      <c r="D131" s="197" t="s">
        <v>185</v>
      </c>
      <c r="E131" s="198" t="s">
        <v>199</v>
      </c>
      <c r="F131" s="199" t="s">
        <v>200</v>
      </c>
      <c r="G131" s="200" t="s">
        <v>188</v>
      </c>
      <c r="H131" s="201">
        <v>698.8</v>
      </c>
      <c r="I131" s="202"/>
      <c r="J131" s="201">
        <f>ROUND(I131*H131,3)</f>
        <v>0</v>
      </c>
      <c r="K131" s="199" t="s">
        <v>189</v>
      </c>
      <c r="L131" s="36"/>
      <c r="M131" s="203" t="s">
        <v>1</v>
      </c>
      <c r="N131" s="204" t="s">
        <v>41</v>
      </c>
      <c r="O131" s="64"/>
      <c r="P131" s="205">
        <f>O131*H131</f>
        <v>0</v>
      </c>
      <c r="Q131" s="205">
        <v>0</v>
      </c>
      <c r="R131" s="205">
        <f>Q131*H131</f>
        <v>0</v>
      </c>
      <c r="S131" s="205">
        <v>0</v>
      </c>
      <c r="T131" s="206">
        <f>S131*H131</f>
        <v>0</v>
      </c>
      <c r="AR131" s="207" t="s">
        <v>190</v>
      </c>
      <c r="AT131" s="207" t="s">
        <v>185</v>
      </c>
      <c r="AU131" s="207" t="s">
        <v>88</v>
      </c>
      <c r="AY131" s="15" t="s">
        <v>183</v>
      </c>
      <c r="BE131" s="208">
        <f>IF(N131="základná",J131,0)</f>
        <v>0</v>
      </c>
      <c r="BF131" s="208">
        <f>IF(N131="znížená",J131,0)</f>
        <v>0</v>
      </c>
      <c r="BG131" s="208">
        <f>IF(N131="zákl. prenesená",J131,0)</f>
        <v>0</v>
      </c>
      <c r="BH131" s="208">
        <f>IF(N131="zníž. prenesená",J131,0)</f>
        <v>0</v>
      </c>
      <c r="BI131" s="208">
        <f>IF(N131="nulová",J131,0)</f>
        <v>0</v>
      </c>
      <c r="BJ131" s="15" t="s">
        <v>88</v>
      </c>
      <c r="BK131" s="209">
        <f>ROUND(I131*H131,3)</f>
        <v>0</v>
      </c>
      <c r="BL131" s="15" t="s">
        <v>190</v>
      </c>
      <c r="BM131" s="207" t="s">
        <v>491</v>
      </c>
    </row>
    <row r="132" spans="2:65" s="12" customFormat="1" ht="22.5">
      <c r="B132" s="210"/>
      <c r="C132" s="211"/>
      <c r="D132" s="212" t="s">
        <v>192</v>
      </c>
      <c r="E132" s="213" t="s">
        <v>1</v>
      </c>
      <c r="F132" s="214" t="s">
        <v>492</v>
      </c>
      <c r="G132" s="211"/>
      <c r="H132" s="215">
        <v>276.43</v>
      </c>
      <c r="I132" s="216"/>
      <c r="J132" s="211"/>
      <c r="K132" s="211"/>
      <c r="L132" s="217"/>
      <c r="M132" s="218"/>
      <c r="N132" s="219"/>
      <c r="O132" s="219"/>
      <c r="P132" s="219"/>
      <c r="Q132" s="219"/>
      <c r="R132" s="219"/>
      <c r="S132" s="219"/>
      <c r="T132" s="220"/>
      <c r="AT132" s="221" t="s">
        <v>192</v>
      </c>
      <c r="AU132" s="221" t="s">
        <v>88</v>
      </c>
      <c r="AV132" s="12" t="s">
        <v>88</v>
      </c>
      <c r="AW132" s="12" t="s">
        <v>31</v>
      </c>
      <c r="AX132" s="12" t="s">
        <v>75</v>
      </c>
      <c r="AY132" s="221" t="s">
        <v>183</v>
      </c>
    </row>
    <row r="133" spans="2:65" s="12" customFormat="1">
      <c r="B133" s="210"/>
      <c r="C133" s="211"/>
      <c r="D133" s="212" t="s">
        <v>192</v>
      </c>
      <c r="E133" s="213" t="s">
        <v>1</v>
      </c>
      <c r="F133" s="214" t="s">
        <v>493</v>
      </c>
      <c r="G133" s="211"/>
      <c r="H133" s="215">
        <v>41.75</v>
      </c>
      <c r="I133" s="216"/>
      <c r="J133" s="211"/>
      <c r="K133" s="211"/>
      <c r="L133" s="217"/>
      <c r="M133" s="218"/>
      <c r="N133" s="219"/>
      <c r="O133" s="219"/>
      <c r="P133" s="219"/>
      <c r="Q133" s="219"/>
      <c r="R133" s="219"/>
      <c r="S133" s="219"/>
      <c r="T133" s="220"/>
      <c r="AT133" s="221" t="s">
        <v>192</v>
      </c>
      <c r="AU133" s="221" t="s">
        <v>88</v>
      </c>
      <c r="AV133" s="12" t="s">
        <v>88</v>
      </c>
      <c r="AW133" s="12" t="s">
        <v>31</v>
      </c>
      <c r="AX133" s="12" t="s">
        <v>75</v>
      </c>
      <c r="AY133" s="221" t="s">
        <v>183</v>
      </c>
    </row>
    <row r="134" spans="2:65" s="12" customFormat="1" ht="22.5">
      <c r="B134" s="210"/>
      <c r="C134" s="211"/>
      <c r="D134" s="212" t="s">
        <v>192</v>
      </c>
      <c r="E134" s="213" t="s">
        <v>1</v>
      </c>
      <c r="F134" s="214" t="s">
        <v>494</v>
      </c>
      <c r="G134" s="211"/>
      <c r="H134" s="215">
        <v>380.62</v>
      </c>
      <c r="I134" s="216"/>
      <c r="J134" s="211"/>
      <c r="K134" s="211"/>
      <c r="L134" s="217"/>
      <c r="M134" s="218"/>
      <c r="N134" s="219"/>
      <c r="O134" s="219"/>
      <c r="P134" s="219"/>
      <c r="Q134" s="219"/>
      <c r="R134" s="219"/>
      <c r="S134" s="219"/>
      <c r="T134" s="220"/>
      <c r="AT134" s="221" t="s">
        <v>192</v>
      </c>
      <c r="AU134" s="221" t="s">
        <v>88</v>
      </c>
      <c r="AV134" s="12" t="s">
        <v>88</v>
      </c>
      <c r="AW134" s="12" t="s">
        <v>31</v>
      </c>
      <c r="AX134" s="12" t="s">
        <v>75</v>
      </c>
      <c r="AY134" s="221" t="s">
        <v>183</v>
      </c>
    </row>
    <row r="135" spans="2:65" s="13" customFormat="1">
      <c r="B135" s="222"/>
      <c r="C135" s="223"/>
      <c r="D135" s="212" t="s">
        <v>192</v>
      </c>
      <c r="E135" s="224" t="s">
        <v>1</v>
      </c>
      <c r="F135" s="225" t="s">
        <v>205</v>
      </c>
      <c r="G135" s="223"/>
      <c r="H135" s="226">
        <v>698.8</v>
      </c>
      <c r="I135" s="227"/>
      <c r="J135" s="223"/>
      <c r="K135" s="223"/>
      <c r="L135" s="228"/>
      <c r="M135" s="229"/>
      <c r="N135" s="230"/>
      <c r="O135" s="230"/>
      <c r="P135" s="230"/>
      <c r="Q135" s="230"/>
      <c r="R135" s="230"/>
      <c r="S135" s="230"/>
      <c r="T135" s="231"/>
      <c r="AT135" s="232" t="s">
        <v>192</v>
      </c>
      <c r="AU135" s="232" t="s">
        <v>88</v>
      </c>
      <c r="AV135" s="13" t="s">
        <v>190</v>
      </c>
      <c r="AW135" s="13" t="s">
        <v>31</v>
      </c>
      <c r="AX135" s="13" t="s">
        <v>82</v>
      </c>
      <c r="AY135" s="232" t="s">
        <v>183</v>
      </c>
    </row>
    <row r="136" spans="2:65" s="1" customFormat="1" ht="16.5" customHeight="1">
      <c r="B136" s="32"/>
      <c r="C136" s="233" t="s">
        <v>190</v>
      </c>
      <c r="D136" s="233" t="s">
        <v>206</v>
      </c>
      <c r="E136" s="234" t="s">
        <v>207</v>
      </c>
      <c r="F136" s="235" t="s">
        <v>208</v>
      </c>
      <c r="G136" s="236" t="s">
        <v>209</v>
      </c>
      <c r="H136" s="237">
        <v>398.99</v>
      </c>
      <c r="I136" s="238"/>
      <c r="J136" s="237">
        <f>ROUND(I136*H136,3)</f>
        <v>0</v>
      </c>
      <c r="K136" s="235" t="s">
        <v>189</v>
      </c>
      <c r="L136" s="239"/>
      <c r="M136" s="240" t="s">
        <v>1</v>
      </c>
      <c r="N136" s="241" t="s">
        <v>41</v>
      </c>
      <c r="O136" s="64"/>
      <c r="P136" s="205">
        <f>O136*H136</f>
        <v>0</v>
      </c>
      <c r="Q136" s="205">
        <v>1</v>
      </c>
      <c r="R136" s="205">
        <f>Q136*H136</f>
        <v>398.99</v>
      </c>
      <c r="S136" s="205">
        <v>0</v>
      </c>
      <c r="T136" s="206">
        <f>S136*H136</f>
        <v>0</v>
      </c>
      <c r="AR136" s="207" t="s">
        <v>210</v>
      </c>
      <c r="AT136" s="207" t="s">
        <v>206</v>
      </c>
      <c r="AU136" s="207" t="s">
        <v>88</v>
      </c>
      <c r="AY136" s="15" t="s">
        <v>183</v>
      </c>
      <c r="BE136" s="208">
        <f>IF(N136="základná",J136,0)</f>
        <v>0</v>
      </c>
      <c r="BF136" s="208">
        <f>IF(N136="znížená",J136,0)</f>
        <v>0</v>
      </c>
      <c r="BG136" s="208">
        <f>IF(N136="zákl. prenesená",J136,0)</f>
        <v>0</v>
      </c>
      <c r="BH136" s="208">
        <f>IF(N136="zníž. prenesená",J136,0)</f>
        <v>0</v>
      </c>
      <c r="BI136" s="208">
        <f>IF(N136="nulová",J136,0)</f>
        <v>0</v>
      </c>
      <c r="BJ136" s="15" t="s">
        <v>88</v>
      </c>
      <c r="BK136" s="209">
        <f>ROUND(I136*H136,3)</f>
        <v>0</v>
      </c>
      <c r="BL136" s="15" t="s">
        <v>190</v>
      </c>
      <c r="BM136" s="207" t="s">
        <v>495</v>
      </c>
    </row>
    <row r="137" spans="2:65" s="12" customFormat="1" ht="22.5">
      <c r="B137" s="210"/>
      <c r="C137" s="211"/>
      <c r="D137" s="212" t="s">
        <v>192</v>
      </c>
      <c r="E137" s="213" t="s">
        <v>1</v>
      </c>
      <c r="F137" s="214" t="s">
        <v>496</v>
      </c>
      <c r="G137" s="211"/>
      <c r="H137" s="215">
        <v>278.45999999999998</v>
      </c>
      <c r="I137" s="216"/>
      <c r="J137" s="211"/>
      <c r="K137" s="211"/>
      <c r="L137" s="217"/>
      <c r="M137" s="218"/>
      <c r="N137" s="219"/>
      <c r="O137" s="219"/>
      <c r="P137" s="219"/>
      <c r="Q137" s="219"/>
      <c r="R137" s="219"/>
      <c r="S137" s="219"/>
      <c r="T137" s="220"/>
      <c r="AT137" s="221" t="s">
        <v>192</v>
      </c>
      <c r="AU137" s="221" t="s">
        <v>88</v>
      </c>
      <c r="AV137" s="12" t="s">
        <v>88</v>
      </c>
      <c r="AW137" s="12" t="s">
        <v>31</v>
      </c>
      <c r="AX137" s="12" t="s">
        <v>75</v>
      </c>
      <c r="AY137" s="221" t="s">
        <v>183</v>
      </c>
    </row>
    <row r="138" spans="2:65" s="12" customFormat="1" ht="22.5">
      <c r="B138" s="210"/>
      <c r="C138" s="211"/>
      <c r="D138" s="212" t="s">
        <v>192</v>
      </c>
      <c r="E138" s="213" t="s">
        <v>1</v>
      </c>
      <c r="F138" s="214" t="s">
        <v>497</v>
      </c>
      <c r="G138" s="211"/>
      <c r="H138" s="215">
        <v>120.53</v>
      </c>
      <c r="I138" s="216"/>
      <c r="J138" s="211"/>
      <c r="K138" s="211"/>
      <c r="L138" s="217"/>
      <c r="M138" s="218"/>
      <c r="N138" s="219"/>
      <c r="O138" s="219"/>
      <c r="P138" s="219"/>
      <c r="Q138" s="219"/>
      <c r="R138" s="219"/>
      <c r="S138" s="219"/>
      <c r="T138" s="220"/>
      <c r="AT138" s="221" t="s">
        <v>192</v>
      </c>
      <c r="AU138" s="221" t="s">
        <v>88</v>
      </c>
      <c r="AV138" s="12" t="s">
        <v>88</v>
      </c>
      <c r="AW138" s="12" t="s">
        <v>31</v>
      </c>
      <c r="AX138" s="12" t="s">
        <v>75</v>
      </c>
      <c r="AY138" s="221" t="s">
        <v>183</v>
      </c>
    </row>
    <row r="139" spans="2:65" s="13" customFormat="1">
      <c r="B139" s="222"/>
      <c r="C139" s="223"/>
      <c r="D139" s="212" t="s">
        <v>192</v>
      </c>
      <c r="E139" s="224" t="s">
        <v>1</v>
      </c>
      <c r="F139" s="225" t="s">
        <v>205</v>
      </c>
      <c r="G139" s="223"/>
      <c r="H139" s="226">
        <v>398.99</v>
      </c>
      <c r="I139" s="227"/>
      <c r="J139" s="223"/>
      <c r="K139" s="223"/>
      <c r="L139" s="228"/>
      <c r="M139" s="229"/>
      <c r="N139" s="230"/>
      <c r="O139" s="230"/>
      <c r="P139" s="230"/>
      <c r="Q139" s="230"/>
      <c r="R139" s="230"/>
      <c r="S139" s="230"/>
      <c r="T139" s="231"/>
      <c r="AT139" s="232" t="s">
        <v>192</v>
      </c>
      <c r="AU139" s="232" t="s">
        <v>88</v>
      </c>
      <c r="AV139" s="13" t="s">
        <v>190</v>
      </c>
      <c r="AW139" s="13" t="s">
        <v>31</v>
      </c>
      <c r="AX139" s="13" t="s">
        <v>82</v>
      </c>
      <c r="AY139" s="232" t="s">
        <v>183</v>
      </c>
    </row>
    <row r="140" spans="2:65" s="1" customFormat="1" ht="16.5" customHeight="1">
      <c r="B140" s="32"/>
      <c r="C140" s="233" t="s">
        <v>214</v>
      </c>
      <c r="D140" s="233" t="s">
        <v>206</v>
      </c>
      <c r="E140" s="234" t="s">
        <v>215</v>
      </c>
      <c r="F140" s="235" t="s">
        <v>216</v>
      </c>
      <c r="G140" s="236" t="s">
        <v>209</v>
      </c>
      <c r="H140" s="237">
        <v>589.27</v>
      </c>
      <c r="I140" s="238"/>
      <c r="J140" s="237">
        <f>ROUND(I140*H140,3)</f>
        <v>0</v>
      </c>
      <c r="K140" s="235" t="s">
        <v>189</v>
      </c>
      <c r="L140" s="239"/>
      <c r="M140" s="240" t="s">
        <v>1</v>
      </c>
      <c r="N140" s="241" t="s">
        <v>41</v>
      </c>
      <c r="O140" s="64"/>
      <c r="P140" s="205">
        <f>O140*H140</f>
        <v>0</v>
      </c>
      <c r="Q140" s="205">
        <v>1</v>
      </c>
      <c r="R140" s="205">
        <f>Q140*H140</f>
        <v>589.27</v>
      </c>
      <c r="S140" s="205">
        <v>0</v>
      </c>
      <c r="T140" s="206">
        <f>S140*H140</f>
        <v>0</v>
      </c>
      <c r="AR140" s="207" t="s">
        <v>210</v>
      </c>
      <c r="AT140" s="207" t="s">
        <v>206</v>
      </c>
      <c r="AU140" s="207" t="s">
        <v>88</v>
      </c>
      <c r="AY140" s="15" t="s">
        <v>183</v>
      </c>
      <c r="BE140" s="208">
        <f>IF(N140="základná",J140,0)</f>
        <v>0</v>
      </c>
      <c r="BF140" s="208">
        <f>IF(N140="znížená",J140,0)</f>
        <v>0</v>
      </c>
      <c r="BG140" s="208">
        <f>IF(N140="zákl. prenesená",J140,0)</f>
        <v>0</v>
      </c>
      <c r="BH140" s="208">
        <f>IF(N140="zníž. prenesená",J140,0)</f>
        <v>0</v>
      </c>
      <c r="BI140" s="208">
        <f>IF(N140="nulová",J140,0)</f>
        <v>0</v>
      </c>
      <c r="BJ140" s="15" t="s">
        <v>88</v>
      </c>
      <c r="BK140" s="209">
        <f>ROUND(I140*H140,3)</f>
        <v>0</v>
      </c>
      <c r="BL140" s="15" t="s">
        <v>190</v>
      </c>
      <c r="BM140" s="207" t="s">
        <v>498</v>
      </c>
    </row>
    <row r="141" spans="2:65" s="12" customFormat="1" ht="22.5">
      <c r="B141" s="210"/>
      <c r="C141" s="211"/>
      <c r="D141" s="212" t="s">
        <v>192</v>
      </c>
      <c r="E141" s="213" t="s">
        <v>1</v>
      </c>
      <c r="F141" s="214" t="s">
        <v>499</v>
      </c>
      <c r="G141" s="211"/>
      <c r="H141" s="215">
        <v>589.27</v>
      </c>
      <c r="I141" s="216"/>
      <c r="J141" s="211"/>
      <c r="K141" s="211"/>
      <c r="L141" s="217"/>
      <c r="M141" s="218"/>
      <c r="N141" s="219"/>
      <c r="O141" s="219"/>
      <c r="P141" s="219"/>
      <c r="Q141" s="219"/>
      <c r="R141" s="219"/>
      <c r="S141" s="219"/>
      <c r="T141" s="220"/>
      <c r="AT141" s="221" t="s">
        <v>192</v>
      </c>
      <c r="AU141" s="221" t="s">
        <v>88</v>
      </c>
      <c r="AV141" s="12" t="s">
        <v>88</v>
      </c>
      <c r="AW141" s="12" t="s">
        <v>31</v>
      </c>
      <c r="AX141" s="12" t="s">
        <v>82</v>
      </c>
      <c r="AY141" s="221" t="s">
        <v>183</v>
      </c>
    </row>
    <row r="142" spans="2:65" s="1" customFormat="1" ht="48" customHeight="1">
      <c r="B142" s="32"/>
      <c r="C142" s="197" t="s">
        <v>219</v>
      </c>
      <c r="D142" s="197" t="s">
        <v>185</v>
      </c>
      <c r="E142" s="198" t="s">
        <v>220</v>
      </c>
      <c r="F142" s="199" t="s">
        <v>221</v>
      </c>
      <c r="G142" s="200" t="s">
        <v>188</v>
      </c>
      <c r="H142" s="201">
        <v>411.13</v>
      </c>
      <c r="I142" s="202"/>
      <c r="J142" s="201">
        <f>ROUND(I142*H142,3)</f>
        <v>0</v>
      </c>
      <c r="K142" s="199" t="s">
        <v>189</v>
      </c>
      <c r="L142" s="36"/>
      <c r="M142" s="203" t="s">
        <v>1</v>
      </c>
      <c r="N142" s="204" t="s">
        <v>41</v>
      </c>
      <c r="O142" s="64"/>
      <c r="P142" s="205">
        <f>O142*H142</f>
        <v>0</v>
      </c>
      <c r="Q142" s="205">
        <v>0</v>
      </c>
      <c r="R142" s="205">
        <f>Q142*H142</f>
        <v>0</v>
      </c>
      <c r="S142" s="205">
        <v>0</v>
      </c>
      <c r="T142" s="206">
        <f>S142*H142</f>
        <v>0</v>
      </c>
      <c r="AR142" s="207" t="s">
        <v>190</v>
      </c>
      <c r="AT142" s="207" t="s">
        <v>185</v>
      </c>
      <c r="AU142" s="207" t="s">
        <v>88</v>
      </c>
      <c r="AY142" s="15" t="s">
        <v>183</v>
      </c>
      <c r="BE142" s="208">
        <f>IF(N142="základná",J142,0)</f>
        <v>0</v>
      </c>
      <c r="BF142" s="208">
        <f>IF(N142="znížená",J142,0)</f>
        <v>0</v>
      </c>
      <c r="BG142" s="208">
        <f>IF(N142="zákl. prenesená",J142,0)</f>
        <v>0</v>
      </c>
      <c r="BH142" s="208">
        <f>IF(N142="zníž. prenesená",J142,0)</f>
        <v>0</v>
      </c>
      <c r="BI142" s="208">
        <f>IF(N142="nulová",J142,0)</f>
        <v>0</v>
      </c>
      <c r="BJ142" s="15" t="s">
        <v>88</v>
      </c>
      <c r="BK142" s="209">
        <f>ROUND(I142*H142,3)</f>
        <v>0</v>
      </c>
      <c r="BL142" s="15" t="s">
        <v>190</v>
      </c>
      <c r="BM142" s="207" t="s">
        <v>500</v>
      </c>
    </row>
    <row r="143" spans="2:65" s="12" customFormat="1">
      <c r="B143" s="210"/>
      <c r="C143" s="211"/>
      <c r="D143" s="212" t="s">
        <v>192</v>
      </c>
      <c r="E143" s="213" t="s">
        <v>1</v>
      </c>
      <c r="F143" s="214" t="s">
        <v>501</v>
      </c>
      <c r="G143" s="211"/>
      <c r="H143" s="215">
        <v>386.13</v>
      </c>
      <c r="I143" s="216"/>
      <c r="J143" s="211"/>
      <c r="K143" s="211"/>
      <c r="L143" s="217"/>
      <c r="M143" s="218"/>
      <c r="N143" s="219"/>
      <c r="O143" s="219"/>
      <c r="P143" s="219"/>
      <c r="Q143" s="219"/>
      <c r="R143" s="219"/>
      <c r="S143" s="219"/>
      <c r="T143" s="220"/>
      <c r="AT143" s="221" t="s">
        <v>192</v>
      </c>
      <c r="AU143" s="221" t="s">
        <v>88</v>
      </c>
      <c r="AV143" s="12" t="s">
        <v>88</v>
      </c>
      <c r="AW143" s="12" t="s">
        <v>31</v>
      </c>
      <c r="AX143" s="12" t="s">
        <v>75</v>
      </c>
      <c r="AY143" s="221" t="s">
        <v>183</v>
      </c>
    </row>
    <row r="144" spans="2:65" s="12" customFormat="1">
      <c r="B144" s="210"/>
      <c r="C144" s="211"/>
      <c r="D144" s="212" t="s">
        <v>192</v>
      </c>
      <c r="E144" s="213" t="s">
        <v>1</v>
      </c>
      <c r="F144" s="214" t="s">
        <v>502</v>
      </c>
      <c r="G144" s="211"/>
      <c r="H144" s="215">
        <v>25</v>
      </c>
      <c r="I144" s="216"/>
      <c r="J144" s="211"/>
      <c r="K144" s="211"/>
      <c r="L144" s="217"/>
      <c r="M144" s="218"/>
      <c r="N144" s="219"/>
      <c r="O144" s="219"/>
      <c r="P144" s="219"/>
      <c r="Q144" s="219"/>
      <c r="R144" s="219"/>
      <c r="S144" s="219"/>
      <c r="T144" s="220"/>
      <c r="AT144" s="221" t="s">
        <v>192</v>
      </c>
      <c r="AU144" s="221" t="s">
        <v>88</v>
      </c>
      <c r="AV144" s="12" t="s">
        <v>88</v>
      </c>
      <c r="AW144" s="12" t="s">
        <v>31</v>
      </c>
      <c r="AX144" s="12" t="s">
        <v>75</v>
      </c>
      <c r="AY144" s="221" t="s">
        <v>183</v>
      </c>
    </row>
    <row r="145" spans="2:65" s="13" customFormat="1">
      <c r="B145" s="222"/>
      <c r="C145" s="223"/>
      <c r="D145" s="212" t="s">
        <v>192</v>
      </c>
      <c r="E145" s="224" t="s">
        <v>1</v>
      </c>
      <c r="F145" s="225" t="s">
        <v>205</v>
      </c>
      <c r="G145" s="223"/>
      <c r="H145" s="226">
        <v>411.13</v>
      </c>
      <c r="I145" s="227"/>
      <c r="J145" s="223"/>
      <c r="K145" s="223"/>
      <c r="L145" s="228"/>
      <c r="M145" s="229"/>
      <c r="N145" s="230"/>
      <c r="O145" s="230"/>
      <c r="P145" s="230"/>
      <c r="Q145" s="230"/>
      <c r="R145" s="230"/>
      <c r="S145" s="230"/>
      <c r="T145" s="231"/>
      <c r="AT145" s="232" t="s">
        <v>192</v>
      </c>
      <c r="AU145" s="232" t="s">
        <v>88</v>
      </c>
      <c r="AV145" s="13" t="s">
        <v>190</v>
      </c>
      <c r="AW145" s="13" t="s">
        <v>31</v>
      </c>
      <c r="AX145" s="13" t="s">
        <v>82</v>
      </c>
      <c r="AY145" s="232" t="s">
        <v>183</v>
      </c>
    </row>
    <row r="146" spans="2:65" s="1" customFormat="1" ht="48" customHeight="1">
      <c r="B146" s="32"/>
      <c r="C146" s="197" t="s">
        <v>225</v>
      </c>
      <c r="D146" s="197" t="s">
        <v>185</v>
      </c>
      <c r="E146" s="198" t="s">
        <v>226</v>
      </c>
      <c r="F146" s="199" t="s">
        <v>227</v>
      </c>
      <c r="G146" s="200" t="s">
        <v>188</v>
      </c>
      <c r="H146" s="201">
        <v>234.7</v>
      </c>
      <c r="I146" s="202"/>
      <c r="J146" s="201">
        <f>ROUND(I146*H146,3)</f>
        <v>0</v>
      </c>
      <c r="K146" s="199" t="s">
        <v>189</v>
      </c>
      <c r="L146" s="36"/>
      <c r="M146" s="203" t="s">
        <v>1</v>
      </c>
      <c r="N146" s="204" t="s">
        <v>41</v>
      </c>
      <c r="O146" s="64"/>
      <c r="P146" s="205">
        <f>O146*H146</f>
        <v>0</v>
      </c>
      <c r="Q146" s="205">
        <v>0</v>
      </c>
      <c r="R146" s="205">
        <f>Q146*H146</f>
        <v>0</v>
      </c>
      <c r="S146" s="205">
        <v>0</v>
      </c>
      <c r="T146" s="206">
        <f>S146*H146</f>
        <v>0</v>
      </c>
      <c r="AR146" s="207" t="s">
        <v>190</v>
      </c>
      <c r="AT146" s="207" t="s">
        <v>185</v>
      </c>
      <c r="AU146" s="207" t="s">
        <v>88</v>
      </c>
      <c r="AY146" s="15" t="s">
        <v>183</v>
      </c>
      <c r="BE146" s="208">
        <f>IF(N146="základná",J146,0)</f>
        <v>0</v>
      </c>
      <c r="BF146" s="208">
        <f>IF(N146="znížená",J146,0)</f>
        <v>0</v>
      </c>
      <c r="BG146" s="208">
        <f>IF(N146="zákl. prenesená",J146,0)</f>
        <v>0</v>
      </c>
      <c r="BH146" s="208">
        <f>IF(N146="zníž. prenesená",J146,0)</f>
        <v>0</v>
      </c>
      <c r="BI146" s="208">
        <f>IF(N146="nulová",J146,0)</f>
        <v>0</v>
      </c>
      <c r="BJ146" s="15" t="s">
        <v>88</v>
      </c>
      <c r="BK146" s="209">
        <f>ROUND(I146*H146,3)</f>
        <v>0</v>
      </c>
      <c r="BL146" s="15" t="s">
        <v>190</v>
      </c>
      <c r="BM146" s="207" t="s">
        <v>503</v>
      </c>
    </row>
    <row r="147" spans="2:65" s="12" customFormat="1" ht="22.5">
      <c r="B147" s="210"/>
      <c r="C147" s="211"/>
      <c r="D147" s="212" t="s">
        <v>192</v>
      </c>
      <c r="E147" s="213" t="s">
        <v>1</v>
      </c>
      <c r="F147" s="214" t="s">
        <v>504</v>
      </c>
      <c r="G147" s="211"/>
      <c r="H147" s="215">
        <v>163.80000000000001</v>
      </c>
      <c r="I147" s="216"/>
      <c r="J147" s="211"/>
      <c r="K147" s="211"/>
      <c r="L147" s="217"/>
      <c r="M147" s="218"/>
      <c r="N147" s="219"/>
      <c r="O147" s="219"/>
      <c r="P147" s="219"/>
      <c r="Q147" s="219"/>
      <c r="R147" s="219"/>
      <c r="S147" s="219"/>
      <c r="T147" s="220"/>
      <c r="AT147" s="221" t="s">
        <v>192</v>
      </c>
      <c r="AU147" s="221" t="s">
        <v>88</v>
      </c>
      <c r="AV147" s="12" t="s">
        <v>88</v>
      </c>
      <c r="AW147" s="12" t="s">
        <v>31</v>
      </c>
      <c r="AX147" s="12" t="s">
        <v>75</v>
      </c>
      <c r="AY147" s="221" t="s">
        <v>183</v>
      </c>
    </row>
    <row r="148" spans="2:65" s="12" customFormat="1" ht="22.5">
      <c r="B148" s="210"/>
      <c r="C148" s="211"/>
      <c r="D148" s="212" t="s">
        <v>192</v>
      </c>
      <c r="E148" s="213" t="s">
        <v>1</v>
      </c>
      <c r="F148" s="214" t="s">
        <v>505</v>
      </c>
      <c r="G148" s="211"/>
      <c r="H148" s="215">
        <v>70.900000000000006</v>
      </c>
      <c r="I148" s="216"/>
      <c r="J148" s="211"/>
      <c r="K148" s="211"/>
      <c r="L148" s="217"/>
      <c r="M148" s="218"/>
      <c r="N148" s="219"/>
      <c r="O148" s="219"/>
      <c r="P148" s="219"/>
      <c r="Q148" s="219"/>
      <c r="R148" s="219"/>
      <c r="S148" s="219"/>
      <c r="T148" s="220"/>
      <c r="AT148" s="221" t="s">
        <v>192</v>
      </c>
      <c r="AU148" s="221" t="s">
        <v>88</v>
      </c>
      <c r="AV148" s="12" t="s">
        <v>88</v>
      </c>
      <c r="AW148" s="12" t="s">
        <v>31</v>
      </c>
      <c r="AX148" s="12" t="s">
        <v>75</v>
      </c>
      <c r="AY148" s="221" t="s">
        <v>183</v>
      </c>
    </row>
    <row r="149" spans="2:65" s="13" customFormat="1">
      <c r="B149" s="222"/>
      <c r="C149" s="223"/>
      <c r="D149" s="212" t="s">
        <v>192</v>
      </c>
      <c r="E149" s="224" t="s">
        <v>1</v>
      </c>
      <c r="F149" s="225" t="s">
        <v>205</v>
      </c>
      <c r="G149" s="223"/>
      <c r="H149" s="226">
        <v>234.70000000000002</v>
      </c>
      <c r="I149" s="227"/>
      <c r="J149" s="223"/>
      <c r="K149" s="223"/>
      <c r="L149" s="228"/>
      <c r="M149" s="229"/>
      <c r="N149" s="230"/>
      <c r="O149" s="230"/>
      <c r="P149" s="230"/>
      <c r="Q149" s="230"/>
      <c r="R149" s="230"/>
      <c r="S149" s="230"/>
      <c r="T149" s="231"/>
      <c r="AT149" s="232" t="s">
        <v>192</v>
      </c>
      <c r="AU149" s="232" t="s">
        <v>88</v>
      </c>
      <c r="AV149" s="13" t="s">
        <v>190</v>
      </c>
      <c r="AW149" s="13" t="s">
        <v>31</v>
      </c>
      <c r="AX149" s="13" t="s">
        <v>82</v>
      </c>
      <c r="AY149" s="232" t="s">
        <v>183</v>
      </c>
    </row>
    <row r="150" spans="2:65" s="1" customFormat="1" ht="36" customHeight="1">
      <c r="B150" s="32"/>
      <c r="C150" s="197" t="s">
        <v>210</v>
      </c>
      <c r="D150" s="197" t="s">
        <v>185</v>
      </c>
      <c r="E150" s="198" t="s">
        <v>231</v>
      </c>
      <c r="F150" s="199" t="s">
        <v>232</v>
      </c>
      <c r="G150" s="200" t="s">
        <v>188</v>
      </c>
      <c r="H150" s="201">
        <v>267.43</v>
      </c>
      <c r="I150" s="202"/>
      <c r="J150" s="201">
        <f>ROUND(I150*H150,3)</f>
        <v>0</v>
      </c>
      <c r="K150" s="199" t="s">
        <v>189</v>
      </c>
      <c r="L150" s="36"/>
      <c r="M150" s="203" t="s">
        <v>1</v>
      </c>
      <c r="N150" s="204" t="s">
        <v>41</v>
      </c>
      <c r="O150" s="64"/>
      <c r="P150" s="205">
        <f>O150*H150</f>
        <v>0</v>
      </c>
      <c r="Q150" s="205">
        <v>0</v>
      </c>
      <c r="R150" s="205">
        <f>Q150*H150</f>
        <v>0</v>
      </c>
      <c r="S150" s="205">
        <v>0</v>
      </c>
      <c r="T150" s="206">
        <f>S150*H150</f>
        <v>0</v>
      </c>
      <c r="AR150" s="207" t="s">
        <v>190</v>
      </c>
      <c r="AT150" s="207" t="s">
        <v>185</v>
      </c>
      <c r="AU150" s="207" t="s">
        <v>88</v>
      </c>
      <c r="AY150" s="15" t="s">
        <v>183</v>
      </c>
      <c r="BE150" s="208">
        <f>IF(N150="základná",J150,0)</f>
        <v>0</v>
      </c>
      <c r="BF150" s="208">
        <f>IF(N150="znížená",J150,0)</f>
        <v>0</v>
      </c>
      <c r="BG150" s="208">
        <f>IF(N150="zákl. prenesená",J150,0)</f>
        <v>0</v>
      </c>
      <c r="BH150" s="208">
        <f>IF(N150="zníž. prenesená",J150,0)</f>
        <v>0</v>
      </c>
      <c r="BI150" s="208">
        <f>IF(N150="nulová",J150,0)</f>
        <v>0</v>
      </c>
      <c r="BJ150" s="15" t="s">
        <v>88</v>
      </c>
      <c r="BK150" s="209">
        <f>ROUND(I150*H150,3)</f>
        <v>0</v>
      </c>
      <c r="BL150" s="15" t="s">
        <v>190</v>
      </c>
      <c r="BM150" s="207" t="s">
        <v>506</v>
      </c>
    </row>
    <row r="151" spans="2:65" s="12" customFormat="1">
      <c r="B151" s="210"/>
      <c r="C151" s="211"/>
      <c r="D151" s="212" t="s">
        <v>192</v>
      </c>
      <c r="E151" s="213" t="s">
        <v>1</v>
      </c>
      <c r="F151" s="214" t="s">
        <v>507</v>
      </c>
      <c r="G151" s="211"/>
      <c r="H151" s="215">
        <v>174.48</v>
      </c>
      <c r="I151" s="216"/>
      <c r="J151" s="211"/>
      <c r="K151" s="211"/>
      <c r="L151" s="217"/>
      <c r="M151" s="218"/>
      <c r="N151" s="219"/>
      <c r="O151" s="219"/>
      <c r="P151" s="219"/>
      <c r="Q151" s="219"/>
      <c r="R151" s="219"/>
      <c r="S151" s="219"/>
      <c r="T151" s="220"/>
      <c r="AT151" s="221" t="s">
        <v>192</v>
      </c>
      <c r="AU151" s="221" t="s">
        <v>88</v>
      </c>
      <c r="AV151" s="12" t="s">
        <v>88</v>
      </c>
      <c r="AW151" s="12" t="s">
        <v>31</v>
      </c>
      <c r="AX151" s="12" t="s">
        <v>75</v>
      </c>
      <c r="AY151" s="221" t="s">
        <v>183</v>
      </c>
    </row>
    <row r="152" spans="2:65" s="12" customFormat="1">
      <c r="B152" s="210"/>
      <c r="C152" s="211"/>
      <c r="D152" s="212" t="s">
        <v>192</v>
      </c>
      <c r="E152" s="213" t="s">
        <v>1</v>
      </c>
      <c r="F152" s="214" t="s">
        <v>508</v>
      </c>
      <c r="G152" s="211"/>
      <c r="H152" s="215">
        <v>51.2</v>
      </c>
      <c r="I152" s="216"/>
      <c r="J152" s="211"/>
      <c r="K152" s="211"/>
      <c r="L152" s="217"/>
      <c r="M152" s="218"/>
      <c r="N152" s="219"/>
      <c r="O152" s="219"/>
      <c r="P152" s="219"/>
      <c r="Q152" s="219"/>
      <c r="R152" s="219"/>
      <c r="S152" s="219"/>
      <c r="T152" s="220"/>
      <c r="AT152" s="221" t="s">
        <v>192</v>
      </c>
      <c r="AU152" s="221" t="s">
        <v>88</v>
      </c>
      <c r="AV152" s="12" t="s">
        <v>88</v>
      </c>
      <c r="AW152" s="12" t="s">
        <v>31</v>
      </c>
      <c r="AX152" s="12" t="s">
        <v>75</v>
      </c>
      <c r="AY152" s="221" t="s">
        <v>183</v>
      </c>
    </row>
    <row r="153" spans="2:65" s="12" customFormat="1">
      <c r="B153" s="210"/>
      <c r="C153" s="211"/>
      <c r="D153" s="212" t="s">
        <v>192</v>
      </c>
      <c r="E153" s="213" t="s">
        <v>1</v>
      </c>
      <c r="F153" s="214" t="s">
        <v>509</v>
      </c>
      <c r="G153" s="211"/>
      <c r="H153" s="215">
        <v>41.75</v>
      </c>
      <c r="I153" s="216"/>
      <c r="J153" s="211"/>
      <c r="K153" s="211"/>
      <c r="L153" s="217"/>
      <c r="M153" s="218"/>
      <c r="N153" s="219"/>
      <c r="O153" s="219"/>
      <c r="P153" s="219"/>
      <c r="Q153" s="219"/>
      <c r="R153" s="219"/>
      <c r="S153" s="219"/>
      <c r="T153" s="220"/>
      <c r="AT153" s="221" t="s">
        <v>192</v>
      </c>
      <c r="AU153" s="221" t="s">
        <v>88</v>
      </c>
      <c r="AV153" s="12" t="s">
        <v>88</v>
      </c>
      <c r="AW153" s="12" t="s">
        <v>31</v>
      </c>
      <c r="AX153" s="12" t="s">
        <v>75</v>
      </c>
      <c r="AY153" s="221" t="s">
        <v>183</v>
      </c>
    </row>
    <row r="154" spans="2:65" s="13" customFormat="1">
      <c r="B154" s="222"/>
      <c r="C154" s="223"/>
      <c r="D154" s="212" t="s">
        <v>192</v>
      </c>
      <c r="E154" s="224" t="s">
        <v>1</v>
      </c>
      <c r="F154" s="225" t="s">
        <v>205</v>
      </c>
      <c r="G154" s="223"/>
      <c r="H154" s="226">
        <v>267.43</v>
      </c>
      <c r="I154" s="227"/>
      <c r="J154" s="223"/>
      <c r="K154" s="223"/>
      <c r="L154" s="228"/>
      <c r="M154" s="229"/>
      <c r="N154" s="230"/>
      <c r="O154" s="230"/>
      <c r="P154" s="230"/>
      <c r="Q154" s="230"/>
      <c r="R154" s="230"/>
      <c r="S154" s="230"/>
      <c r="T154" s="231"/>
      <c r="AT154" s="232" t="s">
        <v>192</v>
      </c>
      <c r="AU154" s="232" t="s">
        <v>88</v>
      </c>
      <c r="AV154" s="13" t="s">
        <v>190</v>
      </c>
      <c r="AW154" s="13" t="s">
        <v>31</v>
      </c>
      <c r="AX154" s="13" t="s">
        <v>82</v>
      </c>
      <c r="AY154" s="232" t="s">
        <v>183</v>
      </c>
    </row>
    <row r="155" spans="2:65" s="1" customFormat="1" ht="48" customHeight="1">
      <c r="B155" s="32"/>
      <c r="C155" s="197" t="s">
        <v>237</v>
      </c>
      <c r="D155" s="197" t="s">
        <v>185</v>
      </c>
      <c r="E155" s="198" t="s">
        <v>238</v>
      </c>
      <c r="F155" s="199" t="s">
        <v>239</v>
      </c>
      <c r="G155" s="200" t="s">
        <v>240</v>
      </c>
      <c r="H155" s="201">
        <v>135.1</v>
      </c>
      <c r="I155" s="202"/>
      <c r="J155" s="201">
        <f>ROUND(I155*H155,3)</f>
        <v>0</v>
      </c>
      <c r="K155" s="199" t="s">
        <v>189</v>
      </c>
      <c r="L155" s="36"/>
      <c r="M155" s="203" t="s">
        <v>1</v>
      </c>
      <c r="N155" s="204" t="s">
        <v>41</v>
      </c>
      <c r="O155" s="64"/>
      <c r="P155" s="205">
        <f>O155*H155</f>
        <v>0</v>
      </c>
      <c r="Q155" s="205">
        <v>0</v>
      </c>
      <c r="R155" s="205">
        <f>Q155*H155</f>
        <v>0</v>
      </c>
      <c r="S155" s="205">
        <v>0</v>
      </c>
      <c r="T155" s="206">
        <f>S155*H155</f>
        <v>0</v>
      </c>
      <c r="AR155" s="207" t="s">
        <v>190</v>
      </c>
      <c r="AT155" s="207" t="s">
        <v>185</v>
      </c>
      <c r="AU155" s="207" t="s">
        <v>88</v>
      </c>
      <c r="AY155" s="15" t="s">
        <v>183</v>
      </c>
      <c r="BE155" s="208">
        <f>IF(N155="základná",J155,0)</f>
        <v>0</v>
      </c>
      <c r="BF155" s="208">
        <f>IF(N155="znížená",J155,0)</f>
        <v>0</v>
      </c>
      <c r="BG155" s="208">
        <f>IF(N155="zákl. prenesená",J155,0)</f>
        <v>0</v>
      </c>
      <c r="BH155" s="208">
        <f>IF(N155="zníž. prenesená",J155,0)</f>
        <v>0</v>
      </c>
      <c r="BI155" s="208">
        <f>IF(N155="nulová",J155,0)</f>
        <v>0</v>
      </c>
      <c r="BJ155" s="15" t="s">
        <v>88</v>
      </c>
      <c r="BK155" s="209">
        <f>ROUND(I155*H155,3)</f>
        <v>0</v>
      </c>
      <c r="BL155" s="15" t="s">
        <v>190</v>
      </c>
      <c r="BM155" s="207" t="s">
        <v>510</v>
      </c>
    </row>
    <row r="156" spans="2:65" s="12" customFormat="1">
      <c r="B156" s="210"/>
      <c r="C156" s="211"/>
      <c r="D156" s="212" t="s">
        <v>192</v>
      </c>
      <c r="E156" s="213" t="s">
        <v>1</v>
      </c>
      <c r="F156" s="214" t="s">
        <v>511</v>
      </c>
      <c r="G156" s="211"/>
      <c r="H156" s="215">
        <v>135.1</v>
      </c>
      <c r="I156" s="216"/>
      <c r="J156" s="211"/>
      <c r="K156" s="211"/>
      <c r="L156" s="217"/>
      <c r="M156" s="218"/>
      <c r="N156" s="219"/>
      <c r="O156" s="219"/>
      <c r="P156" s="219"/>
      <c r="Q156" s="219"/>
      <c r="R156" s="219"/>
      <c r="S156" s="219"/>
      <c r="T156" s="220"/>
      <c r="AT156" s="221" t="s">
        <v>192</v>
      </c>
      <c r="AU156" s="221" t="s">
        <v>88</v>
      </c>
      <c r="AV156" s="12" t="s">
        <v>88</v>
      </c>
      <c r="AW156" s="12" t="s">
        <v>31</v>
      </c>
      <c r="AX156" s="12" t="s">
        <v>82</v>
      </c>
      <c r="AY156" s="221" t="s">
        <v>183</v>
      </c>
    </row>
    <row r="157" spans="2:65" s="1" customFormat="1" ht="36" customHeight="1">
      <c r="B157" s="32"/>
      <c r="C157" s="197" t="s">
        <v>243</v>
      </c>
      <c r="D157" s="197" t="s">
        <v>185</v>
      </c>
      <c r="E157" s="198" t="s">
        <v>244</v>
      </c>
      <c r="F157" s="199" t="s">
        <v>245</v>
      </c>
      <c r="G157" s="200" t="s">
        <v>240</v>
      </c>
      <c r="H157" s="201">
        <v>262</v>
      </c>
      <c r="I157" s="202"/>
      <c r="J157" s="201">
        <f>ROUND(I157*H157,3)</f>
        <v>0</v>
      </c>
      <c r="K157" s="199" t="s">
        <v>189</v>
      </c>
      <c r="L157" s="36"/>
      <c r="M157" s="203" t="s">
        <v>1</v>
      </c>
      <c r="N157" s="204" t="s">
        <v>41</v>
      </c>
      <c r="O157" s="64"/>
      <c r="P157" s="205">
        <f>O157*H157</f>
        <v>0</v>
      </c>
      <c r="Q157" s="205">
        <v>0</v>
      </c>
      <c r="R157" s="205">
        <f>Q157*H157</f>
        <v>0</v>
      </c>
      <c r="S157" s="205">
        <v>0</v>
      </c>
      <c r="T157" s="206">
        <f>S157*H157</f>
        <v>0</v>
      </c>
      <c r="AR157" s="207" t="s">
        <v>190</v>
      </c>
      <c r="AT157" s="207" t="s">
        <v>185</v>
      </c>
      <c r="AU157" s="207" t="s">
        <v>88</v>
      </c>
      <c r="AY157" s="15" t="s">
        <v>183</v>
      </c>
      <c r="BE157" s="208">
        <f>IF(N157="základná",J157,0)</f>
        <v>0</v>
      </c>
      <c r="BF157" s="208">
        <f>IF(N157="znížená",J157,0)</f>
        <v>0</v>
      </c>
      <c r="BG157" s="208">
        <f>IF(N157="zákl. prenesená",J157,0)</f>
        <v>0</v>
      </c>
      <c r="BH157" s="208">
        <f>IF(N157="zníž. prenesená",J157,0)</f>
        <v>0</v>
      </c>
      <c r="BI157" s="208">
        <f>IF(N157="nulová",J157,0)</f>
        <v>0</v>
      </c>
      <c r="BJ157" s="15" t="s">
        <v>88</v>
      </c>
      <c r="BK157" s="209">
        <f>ROUND(I157*H157,3)</f>
        <v>0</v>
      </c>
      <c r="BL157" s="15" t="s">
        <v>190</v>
      </c>
      <c r="BM157" s="207" t="s">
        <v>512</v>
      </c>
    </row>
    <row r="158" spans="2:65" s="12" customFormat="1">
      <c r="B158" s="210"/>
      <c r="C158" s="211"/>
      <c r="D158" s="212" t="s">
        <v>192</v>
      </c>
      <c r="E158" s="213" t="s">
        <v>1</v>
      </c>
      <c r="F158" s="214" t="s">
        <v>513</v>
      </c>
      <c r="G158" s="211"/>
      <c r="H158" s="215">
        <v>262</v>
      </c>
      <c r="I158" s="216"/>
      <c r="J158" s="211"/>
      <c r="K158" s="211"/>
      <c r="L158" s="217"/>
      <c r="M158" s="218"/>
      <c r="N158" s="219"/>
      <c r="O158" s="219"/>
      <c r="P158" s="219"/>
      <c r="Q158" s="219"/>
      <c r="R158" s="219"/>
      <c r="S158" s="219"/>
      <c r="T158" s="220"/>
      <c r="AT158" s="221" t="s">
        <v>192</v>
      </c>
      <c r="AU158" s="221" t="s">
        <v>88</v>
      </c>
      <c r="AV158" s="12" t="s">
        <v>88</v>
      </c>
      <c r="AW158" s="12" t="s">
        <v>31</v>
      </c>
      <c r="AX158" s="12" t="s">
        <v>82</v>
      </c>
      <c r="AY158" s="221" t="s">
        <v>183</v>
      </c>
    </row>
    <row r="159" spans="2:65" s="1" customFormat="1" ht="48" customHeight="1">
      <c r="B159" s="32"/>
      <c r="C159" s="197" t="s">
        <v>248</v>
      </c>
      <c r="D159" s="197" t="s">
        <v>185</v>
      </c>
      <c r="E159" s="198" t="s">
        <v>249</v>
      </c>
      <c r="F159" s="199" t="s">
        <v>250</v>
      </c>
      <c r="G159" s="200" t="s">
        <v>240</v>
      </c>
      <c r="H159" s="201">
        <v>42.2</v>
      </c>
      <c r="I159" s="202"/>
      <c r="J159" s="201">
        <f>ROUND(I159*H159,3)</f>
        <v>0</v>
      </c>
      <c r="K159" s="199" t="s">
        <v>189</v>
      </c>
      <c r="L159" s="36"/>
      <c r="M159" s="203" t="s">
        <v>1</v>
      </c>
      <c r="N159" s="204" t="s">
        <v>41</v>
      </c>
      <c r="O159" s="64"/>
      <c r="P159" s="205">
        <f>O159*H159</f>
        <v>0</v>
      </c>
      <c r="Q159" s="205">
        <v>0</v>
      </c>
      <c r="R159" s="205">
        <f>Q159*H159</f>
        <v>0</v>
      </c>
      <c r="S159" s="205">
        <v>0</v>
      </c>
      <c r="T159" s="206">
        <f>S159*H159</f>
        <v>0</v>
      </c>
      <c r="AR159" s="207" t="s">
        <v>190</v>
      </c>
      <c r="AT159" s="207" t="s">
        <v>185</v>
      </c>
      <c r="AU159" s="207" t="s">
        <v>88</v>
      </c>
      <c r="AY159" s="15" t="s">
        <v>183</v>
      </c>
      <c r="BE159" s="208">
        <f>IF(N159="základná",J159,0)</f>
        <v>0</v>
      </c>
      <c r="BF159" s="208">
        <f>IF(N159="znížená",J159,0)</f>
        <v>0</v>
      </c>
      <c r="BG159" s="208">
        <f>IF(N159="zákl. prenesená",J159,0)</f>
        <v>0</v>
      </c>
      <c r="BH159" s="208">
        <f>IF(N159="zníž. prenesená",J159,0)</f>
        <v>0</v>
      </c>
      <c r="BI159" s="208">
        <f>IF(N159="nulová",J159,0)</f>
        <v>0</v>
      </c>
      <c r="BJ159" s="15" t="s">
        <v>88</v>
      </c>
      <c r="BK159" s="209">
        <f>ROUND(I159*H159,3)</f>
        <v>0</v>
      </c>
      <c r="BL159" s="15" t="s">
        <v>190</v>
      </c>
      <c r="BM159" s="207" t="s">
        <v>514</v>
      </c>
    </row>
    <row r="160" spans="2:65" s="12" customFormat="1">
      <c r="B160" s="210"/>
      <c r="C160" s="211"/>
      <c r="D160" s="212" t="s">
        <v>192</v>
      </c>
      <c r="E160" s="213" t="s">
        <v>1</v>
      </c>
      <c r="F160" s="214" t="s">
        <v>515</v>
      </c>
      <c r="G160" s="211"/>
      <c r="H160" s="215">
        <v>42.2</v>
      </c>
      <c r="I160" s="216"/>
      <c r="J160" s="211"/>
      <c r="K160" s="211"/>
      <c r="L160" s="217"/>
      <c r="M160" s="218"/>
      <c r="N160" s="219"/>
      <c r="O160" s="219"/>
      <c r="P160" s="219"/>
      <c r="Q160" s="219"/>
      <c r="R160" s="219"/>
      <c r="S160" s="219"/>
      <c r="T160" s="220"/>
      <c r="AT160" s="221" t="s">
        <v>192</v>
      </c>
      <c r="AU160" s="221" t="s">
        <v>88</v>
      </c>
      <c r="AV160" s="12" t="s">
        <v>88</v>
      </c>
      <c r="AW160" s="12" t="s">
        <v>31</v>
      </c>
      <c r="AX160" s="12" t="s">
        <v>82</v>
      </c>
      <c r="AY160" s="221" t="s">
        <v>183</v>
      </c>
    </row>
    <row r="161" spans="2:65" s="11" customFormat="1" ht="22.9" customHeight="1">
      <c r="B161" s="182"/>
      <c r="C161" s="183"/>
      <c r="D161" s="184" t="s">
        <v>74</v>
      </c>
      <c r="E161" s="195" t="s">
        <v>253</v>
      </c>
      <c r="F161" s="195" t="s">
        <v>254</v>
      </c>
      <c r="G161" s="183"/>
      <c r="H161" s="183"/>
      <c r="I161" s="186"/>
      <c r="J161" s="196">
        <f>BK161</f>
        <v>0</v>
      </c>
      <c r="K161" s="183"/>
      <c r="L161" s="187"/>
      <c r="M161" s="188"/>
      <c r="N161" s="189"/>
      <c r="O161" s="189"/>
      <c r="P161" s="190">
        <f>SUM(P162:P165)</f>
        <v>0</v>
      </c>
      <c r="Q161" s="189"/>
      <c r="R161" s="190">
        <f>SUM(R162:R165)</f>
        <v>0</v>
      </c>
      <c r="S161" s="189"/>
      <c r="T161" s="191">
        <f>SUM(T162:T165)</f>
        <v>0</v>
      </c>
      <c r="AR161" s="192" t="s">
        <v>198</v>
      </c>
      <c r="AT161" s="193" t="s">
        <v>74</v>
      </c>
      <c r="AU161" s="193" t="s">
        <v>82</v>
      </c>
      <c r="AY161" s="192" t="s">
        <v>183</v>
      </c>
      <c r="BK161" s="194">
        <f>SUM(BK162:BK165)</f>
        <v>0</v>
      </c>
    </row>
    <row r="162" spans="2:65" s="1" customFormat="1" ht="36" customHeight="1">
      <c r="B162" s="32"/>
      <c r="C162" s="197" t="s">
        <v>255</v>
      </c>
      <c r="D162" s="197" t="s">
        <v>185</v>
      </c>
      <c r="E162" s="198" t="s">
        <v>256</v>
      </c>
      <c r="F162" s="199" t="s">
        <v>257</v>
      </c>
      <c r="G162" s="200" t="s">
        <v>240</v>
      </c>
      <c r="H162" s="201">
        <v>177.3</v>
      </c>
      <c r="I162" s="202"/>
      <c r="J162" s="201">
        <f>ROUND(I162*H162,3)</f>
        <v>0</v>
      </c>
      <c r="K162" s="199" t="s">
        <v>189</v>
      </c>
      <c r="L162" s="36"/>
      <c r="M162" s="203" t="s">
        <v>1</v>
      </c>
      <c r="N162" s="204" t="s">
        <v>41</v>
      </c>
      <c r="O162" s="64"/>
      <c r="P162" s="205">
        <f>O162*H162</f>
        <v>0</v>
      </c>
      <c r="Q162" s="205">
        <v>0</v>
      </c>
      <c r="R162" s="205">
        <f>Q162*H162</f>
        <v>0</v>
      </c>
      <c r="S162" s="205">
        <v>0</v>
      </c>
      <c r="T162" s="206">
        <f>S162*H162</f>
        <v>0</v>
      </c>
      <c r="AR162" s="207" t="s">
        <v>258</v>
      </c>
      <c r="AT162" s="207" t="s">
        <v>185</v>
      </c>
      <c r="AU162" s="207" t="s">
        <v>88</v>
      </c>
      <c r="AY162" s="15" t="s">
        <v>183</v>
      </c>
      <c r="BE162" s="208">
        <f>IF(N162="základná",J162,0)</f>
        <v>0</v>
      </c>
      <c r="BF162" s="208">
        <f>IF(N162="znížená",J162,0)</f>
        <v>0</v>
      </c>
      <c r="BG162" s="208">
        <f>IF(N162="zákl. prenesená",J162,0)</f>
        <v>0</v>
      </c>
      <c r="BH162" s="208">
        <f>IF(N162="zníž. prenesená",J162,0)</f>
        <v>0</v>
      </c>
      <c r="BI162" s="208">
        <f>IF(N162="nulová",J162,0)</f>
        <v>0</v>
      </c>
      <c r="BJ162" s="15" t="s">
        <v>88</v>
      </c>
      <c r="BK162" s="209">
        <f>ROUND(I162*H162,3)</f>
        <v>0</v>
      </c>
      <c r="BL162" s="15" t="s">
        <v>258</v>
      </c>
      <c r="BM162" s="207" t="s">
        <v>516</v>
      </c>
    </row>
    <row r="163" spans="2:65" s="12" customFormat="1">
      <c r="B163" s="210"/>
      <c r="C163" s="211"/>
      <c r="D163" s="212" t="s">
        <v>192</v>
      </c>
      <c r="E163" s="213" t="s">
        <v>1</v>
      </c>
      <c r="F163" s="214" t="s">
        <v>517</v>
      </c>
      <c r="G163" s="211"/>
      <c r="H163" s="215">
        <v>42.2</v>
      </c>
      <c r="I163" s="216"/>
      <c r="J163" s="211"/>
      <c r="K163" s="211"/>
      <c r="L163" s="217"/>
      <c r="M163" s="218"/>
      <c r="N163" s="219"/>
      <c r="O163" s="219"/>
      <c r="P163" s="219"/>
      <c r="Q163" s="219"/>
      <c r="R163" s="219"/>
      <c r="S163" s="219"/>
      <c r="T163" s="220"/>
      <c r="AT163" s="221" t="s">
        <v>192</v>
      </c>
      <c r="AU163" s="221" t="s">
        <v>88</v>
      </c>
      <c r="AV163" s="12" t="s">
        <v>88</v>
      </c>
      <c r="AW163" s="12" t="s">
        <v>31</v>
      </c>
      <c r="AX163" s="12" t="s">
        <v>75</v>
      </c>
      <c r="AY163" s="221" t="s">
        <v>183</v>
      </c>
    </row>
    <row r="164" spans="2:65" s="12" customFormat="1">
      <c r="B164" s="210"/>
      <c r="C164" s="211"/>
      <c r="D164" s="212" t="s">
        <v>192</v>
      </c>
      <c r="E164" s="213" t="s">
        <v>1</v>
      </c>
      <c r="F164" s="214" t="s">
        <v>518</v>
      </c>
      <c r="G164" s="211"/>
      <c r="H164" s="215">
        <v>135.1</v>
      </c>
      <c r="I164" s="216"/>
      <c r="J164" s="211"/>
      <c r="K164" s="211"/>
      <c r="L164" s="217"/>
      <c r="M164" s="218"/>
      <c r="N164" s="219"/>
      <c r="O164" s="219"/>
      <c r="P164" s="219"/>
      <c r="Q164" s="219"/>
      <c r="R164" s="219"/>
      <c r="S164" s="219"/>
      <c r="T164" s="220"/>
      <c r="AT164" s="221" t="s">
        <v>192</v>
      </c>
      <c r="AU164" s="221" t="s">
        <v>88</v>
      </c>
      <c r="AV164" s="12" t="s">
        <v>88</v>
      </c>
      <c r="AW164" s="12" t="s">
        <v>31</v>
      </c>
      <c r="AX164" s="12" t="s">
        <v>75</v>
      </c>
      <c r="AY164" s="221" t="s">
        <v>183</v>
      </c>
    </row>
    <row r="165" spans="2:65" s="13" customFormat="1">
      <c r="B165" s="222"/>
      <c r="C165" s="223"/>
      <c r="D165" s="212" t="s">
        <v>192</v>
      </c>
      <c r="E165" s="224" t="s">
        <v>1</v>
      </c>
      <c r="F165" s="225" t="s">
        <v>205</v>
      </c>
      <c r="G165" s="223"/>
      <c r="H165" s="226">
        <v>177.3</v>
      </c>
      <c r="I165" s="227"/>
      <c r="J165" s="223"/>
      <c r="K165" s="223"/>
      <c r="L165" s="228"/>
      <c r="M165" s="229"/>
      <c r="N165" s="230"/>
      <c r="O165" s="230"/>
      <c r="P165" s="230"/>
      <c r="Q165" s="230"/>
      <c r="R165" s="230"/>
      <c r="S165" s="230"/>
      <c r="T165" s="231"/>
      <c r="AT165" s="232" t="s">
        <v>192</v>
      </c>
      <c r="AU165" s="232" t="s">
        <v>88</v>
      </c>
      <c r="AV165" s="13" t="s">
        <v>190</v>
      </c>
      <c r="AW165" s="13" t="s">
        <v>31</v>
      </c>
      <c r="AX165" s="13" t="s">
        <v>82</v>
      </c>
      <c r="AY165" s="232" t="s">
        <v>183</v>
      </c>
    </row>
    <row r="166" spans="2:65" s="1" customFormat="1" ht="49.9" customHeight="1">
      <c r="B166" s="32"/>
      <c r="C166" s="33"/>
      <c r="D166" s="33"/>
      <c r="E166" s="185" t="s">
        <v>262</v>
      </c>
      <c r="F166" s="185" t="s">
        <v>263</v>
      </c>
      <c r="G166" s="33"/>
      <c r="H166" s="33"/>
      <c r="I166" s="115"/>
      <c r="J166" s="170">
        <f>BK166</f>
        <v>0</v>
      </c>
      <c r="K166" s="33"/>
      <c r="L166" s="36"/>
      <c r="M166" s="242"/>
      <c r="N166" s="64"/>
      <c r="O166" s="64"/>
      <c r="P166" s="64"/>
      <c r="Q166" s="64"/>
      <c r="R166" s="64"/>
      <c r="S166" s="64"/>
      <c r="T166" s="65"/>
      <c r="AT166" s="15" t="s">
        <v>74</v>
      </c>
      <c r="AU166" s="15" t="s">
        <v>75</v>
      </c>
      <c r="AY166" s="15" t="s">
        <v>264</v>
      </c>
      <c r="BK166" s="209">
        <f>SUM(BK167:BK169)</f>
        <v>0</v>
      </c>
    </row>
    <row r="167" spans="2:65" s="1" customFormat="1" ht="16.350000000000001" customHeight="1">
      <c r="B167" s="32"/>
      <c r="C167" s="243" t="s">
        <v>1</v>
      </c>
      <c r="D167" s="243" t="s">
        <v>185</v>
      </c>
      <c r="E167" s="244" t="s">
        <v>1</v>
      </c>
      <c r="F167" s="245" t="s">
        <v>1</v>
      </c>
      <c r="G167" s="246" t="s">
        <v>1</v>
      </c>
      <c r="H167" s="247"/>
      <c r="I167" s="247"/>
      <c r="J167" s="248">
        <f>BK167</f>
        <v>0</v>
      </c>
      <c r="K167" s="249"/>
      <c r="L167" s="36"/>
      <c r="M167" s="250" t="s">
        <v>1</v>
      </c>
      <c r="N167" s="251" t="s">
        <v>41</v>
      </c>
      <c r="O167" s="64"/>
      <c r="P167" s="64"/>
      <c r="Q167" s="64"/>
      <c r="R167" s="64"/>
      <c r="S167" s="64"/>
      <c r="T167" s="65"/>
      <c r="AT167" s="15" t="s">
        <v>264</v>
      </c>
      <c r="AU167" s="15" t="s">
        <v>82</v>
      </c>
      <c r="AY167" s="15" t="s">
        <v>264</v>
      </c>
      <c r="BE167" s="208">
        <f>IF(N167="základná",J167,0)</f>
        <v>0</v>
      </c>
      <c r="BF167" s="208">
        <f>IF(N167="znížená",J167,0)</f>
        <v>0</v>
      </c>
      <c r="BG167" s="208">
        <f>IF(N167="zákl. prenesená",J167,0)</f>
        <v>0</v>
      </c>
      <c r="BH167" s="208">
        <f>IF(N167="zníž. prenesená",J167,0)</f>
        <v>0</v>
      </c>
      <c r="BI167" s="208">
        <f>IF(N167="nulová",J167,0)</f>
        <v>0</v>
      </c>
      <c r="BJ167" s="15" t="s">
        <v>88</v>
      </c>
      <c r="BK167" s="209">
        <f>I167*H167</f>
        <v>0</v>
      </c>
    </row>
    <row r="168" spans="2:65" s="1" customFormat="1" ht="16.350000000000001" customHeight="1">
      <c r="B168" s="32"/>
      <c r="C168" s="243" t="s">
        <v>1</v>
      </c>
      <c r="D168" s="243" t="s">
        <v>185</v>
      </c>
      <c r="E168" s="244" t="s">
        <v>1</v>
      </c>
      <c r="F168" s="245" t="s">
        <v>1</v>
      </c>
      <c r="G168" s="246" t="s">
        <v>1</v>
      </c>
      <c r="H168" s="247"/>
      <c r="I168" s="247"/>
      <c r="J168" s="248">
        <f>BK168</f>
        <v>0</v>
      </c>
      <c r="K168" s="249"/>
      <c r="L168" s="36"/>
      <c r="M168" s="250" t="s">
        <v>1</v>
      </c>
      <c r="N168" s="251" t="s">
        <v>41</v>
      </c>
      <c r="O168" s="64"/>
      <c r="P168" s="64"/>
      <c r="Q168" s="64"/>
      <c r="R168" s="64"/>
      <c r="S168" s="64"/>
      <c r="T168" s="65"/>
      <c r="AT168" s="15" t="s">
        <v>264</v>
      </c>
      <c r="AU168" s="15" t="s">
        <v>82</v>
      </c>
      <c r="AY168" s="15" t="s">
        <v>264</v>
      </c>
      <c r="BE168" s="208">
        <f>IF(N168="základná",J168,0)</f>
        <v>0</v>
      </c>
      <c r="BF168" s="208">
        <f>IF(N168="znížená",J168,0)</f>
        <v>0</v>
      </c>
      <c r="BG168" s="208">
        <f>IF(N168="zákl. prenesená",J168,0)</f>
        <v>0</v>
      </c>
      <c r="BH168" s="208">
        <f>IF(N168="zníž. prenesená",J168,0)</f>
        <v>0</v>
      </c>
      <c r="BI168" s="208">
        <f>IF(N168="nulová",J168,0)</f>
        <v>0</v>
      </c>
      <c r="BJ168" s="15" t="s">
        <v>88</v>
      </c>
      <c r="BK168" s="209">
        <f>I168*H168</f>
        <v>0</v>
      </c>
    </row>
    <row r="169" spans="2:65" s="1" customFormat="1" ht="16.350000000000001" customHeight="1">
      <c r="B169" s="32"/>
      <c r="C169" s="243" t="s">
        <v>1</v>
      </c>
      <c r="D169" s="243" t="s">
        <v>185</v>
      </c>
      <c r="E169" s="244" t="s">
        <v>1</v>
      </c>
      <c r="F169" s="245" t="s">
        <v>1</v>
      </c>
      <c r="G169" s="246" t="s">
        <v>1</v>
      </c>
      <c r="H169" s="247"/>
      <c r="I169" s="247"/>
      <c r="J169" s="248">
        <f>BK169</f>
        <v>0</v>
      </c>
      <c r="K169" s="249"/>
      <c r="L169" s="36"/>
      <c r="M169" s="250" t="s">
        <v>1</v>
      </c>
      <c r="N169" s="251" t="s">
        <v>41</v>
      </c>
      <c r="O169" s="252"/>
      <c r="P169" s="252"/>
      <c r="Q169" s="252"/>
      <c r="R169" s="252"/>
      <c r="S169" s="252"/>
      <c r="T169" s="253"/>
      <c r="AT169" s="15" t="s">
        <v>264</v>
      </c>
      <c r="AU169" s="15" t="s">
        <v>82</v>
      </c>
      <c r="AY169" s="15" t="s">
        <v>264</v>
      </c>
      <c r="BE169" s="208">
        <f>IF(N169="základná",J169,0)</f>
        <v>0</v>
      </c>
      <c r="BF169" s="208">
        <f>IF(N169="znížená",J169,0)</f>
        <v>0</v>
      </c>
      <c r="BG169" s="208">
        <f>IF(N169="zákl. prenesená",J169,0)</f>
        <v>0</v>
      </c>
      <c r="BH169" s="208">
        <f>IF(N169="zníž. prenesená",J169,0)</f>
        <v>0</v>
      </c>
      <c r="BI169" s="208">
        <f>IF(N169="nulová",J169,0)</f>
        <v>0</v>
      </c>
      <c r="BJ169" s="15" t="s">
        <v>88</v>
      </c>
      <c r="BK169" s="209">
        <f>I169*H169</f>
        <v>0</v>
      </c>
    </row>
    <row r="170" spans="2:65" s="1" customFormat="1" ht="6.95" customHeight="1">
      <c r="B170" s="47"/>
      <c r="C170" s="48"/>
      <c r="D170" s="48"/>
      <c r="E170" s="48"/>
      <c r="F170" s="48"/>
      <c r="G170" s="48"/>
      <c r="H170" s="48"/>
      <c r="I170" s="146"/>
      <c r="J170" s="48"/>
      <c r="K170" s="48"/>
      <c r="L170" s="36"/>
    </row>
  </sheetData>
  <sheetProtection algorithmName="SHA-512" hashValue="rtYrWkRj4MJ/9xLT7SqSougHfqGXbniezkBMJooQx7+3ynkYNGAvDeSGHD7xWrM1dx0LQKlXBN0VWBNu5akPcw==" saltValue="YD87h4Tq8SYy/vU6++rUb9Xeve2fMVhO4qejVDkNLsXjdgamowgDs2BekapdlQQVA74THhPuHANI5w4xr/Z7oA==" spinCount="100000" sheet="1" objects="1" scenarios="1" formatColumns="0" formatRows="0" autoFilter="0"/>
  <autoFilter ref="C123:K169"/>
  <mergeCells count="12">
    <mergeCell ref="E116:H116"/>
    <mergeCell ref="L2:V2"/>
    <mergeCell ref="E85:H85"/>
    <mergeCell ref="E87:H87"/>
    <mergeCell ref="E89:H89"/>
    <mergeCell ref="E112:H112"/>
    <mergeCell ref="E114:H114"/>
    <mergeCell ref="E7:H7"/>
    <mergeCell ref="E9:H9"/>
    <mergeCell ref="E11:H11"/>
    <mergeCell ref="E20:H20"/>
    <mergeCell ref="E29:H29"/>
  </mergeCells>
  <dataValidations count="2">
    <dataValidation type="list" allowBlank="1" showInputMessage="1" showErrorMessage="1" error="Povolené sú hodnoty K, M." sqref="D167:D170">
      <formula1>"K, M"</formula1>
    </dataValidation>
    <dataValidation type="list" allowBlank="1" showInputMessage="1" showErrorMessage="1" error="Povolené sú hodnoty základná, znížená, nulová." sqref="N167:N17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22</vt:i4>
      </vt:variant>
      <vt:variant>
        <vt:lpstr>Pomenované rozsahy</vt:lpstr>
      </vt:variant>
      <vt:variant>
        <vt:i4>44</vt:i4>
      </vt:variant>
    </vt:vector>
  </HeadingPairs>
  <TitlesOfParts>
    <vt:vector size="66" baseType="lpstr">
      <vt:lpstr>Rekapitulácia stavby</vt:lpstr>
      <vt:lpstr>2019-05.1.1 - Rybník č. 1...</vt:lpstr>
      <vt:lpstr>2019-05.1.2 - Rybník č. 2...</vt:lpstr>
      <vt:lpstr>2019-05.1.3 - Rybník č. 1...</vt:lpstr>
      <vt:lpstr>2019-05.1.4 - Rybník č. 1...</vt:lpstr>
      <vt:lpstr>2019-05.1.5 - Rybník č. 1...</vt:lpstr>
      <vt:lpstr>2019-05.1.6 - Rybník č. 1...</vt:lpstr>
      <vt:lpstr>2019-05-1.7 - Rybník č. 1...</vt:lpstr>
      <vt:lpstr>2019-05.2.1 - Rybník č. 2...</vt:lpstr>
      <vt:lpstr>2019-05.2.2 - Rybník č. 2...</vt:lpstr>
      <vt:lpstr>2019-05.2.3 - Rybník č. 2...</vt:lpstr>
      <vt:lpstr>2019-05.2.4 - Rybník č. 4...</vt:lpstr>
      <vt:lpstr>2019-05.2.5 - Rybník č. 2...</vt:lpstr>
      <vt:lpstr>2019-05.2.6 - Rybník č. 2...</vt:lpstr>
      <vt:lpstr>2019-05.2.7 - Rybník č. 2...</vt:lpstr>
      <vt:lpstr>2019-05.3.1 - Rybník č. 3...</vt:lpstr>
      <vt:lpstr>2019-05.3.2 - Rybník č. 3...</vt:lpstr>
      <vt:lpstr>2019-05.3.3 - Rybník č. 3...</vt:lpstr>
      <vt:lpstr>2019-05.3.4 - Rybník č. 3...</vt:lpstr>
      <vt:lpstr>2019-05.3.5 - Rybník č. 3...</vt:lpstr>
      <vt:lpstr>2019-05.3.6 - Rybník č. 3...</vt:lpstr>
      <vt:lpstr>2019-05.3.7 - Rybník č. 3...</vt:lpstr>
      <vt:lpstr>'2019-05.1.1 - Rybník č. 1...'!Názvy_tlače</vt:lpstr>
      <vt:lpstr>'2019-05.1.2 - Rybník č. 2...'!Názvy_tlače</vt:lpstr>
      <vt:lpstr>'2019-05.1.3 - Rybník č. 1...'!Názvy_tlače</vt:lpstr>
      <vt:lpstr>'2019-05.1.4 - Rybník č. 1...'!Názvy_tlače</vt:lpstr>
      <vt:lpstr>'2019-05.1.5 - Rybník č. 1...'!Názvy_tlače</vt:lpstr>
      <vt:lpstr>'2019-05.1.6 - Rybník č. 1...'!Názvy_tlače</vt:lpstr>
      <vt:lpstr>'2019-05.2.1 - Rybník č. 2...'!Názvy_tlače</vt:lpstr>
      <vt:lpstr>'2019-05.2.2 - Rybník č. 2...'!Názvy_tlače</vt:lpstr>
      <vt:lpstr>'2019-05.2.3 - Rybník č. 2...'!Názvy_tlače</vt:lpstr>
      <vt:lpstr>'2019-05.2.4 - Rybník č. 4...'!Názvy_tlače</vt:lpstr>
      <vt:lpstr>'2019-05.2.5 - Rybník č. 2...'!Názvy_tlače</vt:lpstr>
      <vt:lpstr>'2019-05.2.6 - Rybník č. 2...'!Názvy_tlače</vt:lpstr>
      <vt:lpstr>'2019-05.2.7 - Rybník č. 2...'!Názvy_tlače</vt:lpstr>
      <vt:lpstr>'2019-05.3.1 - Rybník č. 3...'!Názvy_tlače</vt:lpstr>
      <vt:lpstr>'2019-05.3.2 - Rybník č. 3...'!Názvy_tlače</vt:lpstr>
      <vt:lpstr>'2019-05.3.3 - Rybník č. 3...'!Názvy_tlače</vt:lpstr>
      <vt:lpstr>'2019-05.3.4 - Rybník č. 3...'!Názvy_tlače</vt:lpstr>
      <vt:lpstr>'2019-05.3.5 - Rybník č. 3...'!Názvy_tlače</vt:lpstr>
      <vt:lpstr>'2019-05.3.6 - Rybník č. 3...'!Názvy_tlače</vt:lpstr>
      <vt:lpstr>'2019-05.3.7 - Rybník č. 3...'!Názvy_tlače</vt:lpstr>
      <vt:lpstr>'2019-05-1.7 - Rybník č. 1...'!Názvy_tlače</vt:lpstr>
      <vt:lpstr>'Rekapitulácia stavby'!Názvy_tlače</vt:lpstr>
      <vt:lpstr>'2019-05.1.1 - Rybník č. 1...'!Oblasť_tlače</vt:lpstr>
      <vt:lpstr>'2019-05.1.2 - Rybník č. 2...'!Oblasť_tlače</vt:lpstr>
      <vt:lpstr>'2019-05.1.3 - Rybník č. 1...'!Oblasť_tlače</vt:lpstr>
      <vt:lpstr>'2019-05.1.4 - Rybník č. 1...'!Oblasť_tlače</vt:lpstr>
      <vt:lpstr>'2019-05.1.5 - Rybník č. 1...'!Oblasť_tlače</vt:lpstr>
      <vt:lpstr>'2019-05.1.6 - Rybník č. 1...'!Oblasť_tlače</vt:lpstr>
      <vt:lpstr>'2019-05.2.1 - Rybník č. 2...'!Oblasť_tlače</vt:lpstr>
      <vt:lpstr>'2019-05.2.2 - Rybník č. 2...'!Oblasť_tlače</vt:lpstr>
      <vt:lpstr>'2019-05.2.3 - Rybník č. 2...'!Oblasť_tlače</vt:lpstr>
      <vt:lpstr>'2019-05.2.4 - Rybník č. 4...'!Oblasť_tlače</vt:lpstr>
      <vt:lpstr>'2019-05.2.5 - Rybník č. 2...'!Oblasť_tlače</vt:lpstr>
      <vt:lpstr>'2019-05.2.6 - Rybník č. 2...'!Oblasť_tlače</vt:lpstr>
      <vt:lpstr>'2019-05.2.7 - Rybník č. 2...'!Oblasť_tlače</vt:lpstr>
      <vt:lpstr>'2019-05.3.1 - Rybník č. 3...'!Oblasť_tlače</vt:lpstr>
      <vt:lpstr>'2019-05.3.2 - Rybník č. 3...'!Oblasť_tlače</vt:lpstr>
      <vt:lpstr>'2019-05.3.3 - Rybník č. 3...'!Oblasť_tlače</vt:lpstr>
      <vt:lpstr>'2019-05.3.4 - Rybník č. 3...'!Oblasť_tlače</vt:lpstr>
      <vt:lpstr>'2019-05.3.5 - Rybník č. 3...'!Oblasť_tlače</vt:lpstr>
      <vt:lpstr>'2019-05.3.6 - Rybník č. 3...'!Oblasť_tlače</vt:lpstr>
      <vt:lpstr>'2019-05.3.7 - Rybník č. 3...'!Oblasť_tlače</vt:lpstr>
      <vt:lpstr>'2019-05-1.7 - Rybník č. 1...'!Oblasť_tlače</vt:lpstr>
      <vt:lpstr>'Rekapitulácia stavby'!Oblasť_tlače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Glaus</dc:creator>
  <cp:lastModifiedBy>Používateľ systému Windows</cp:lastModifiedBy>
  <dcterms:created xsi:type="dcterms:W3CDTF">2019-07-03T10:04:02Z</dcterms:created>
  <dcterms:modified xsi:type="dcterms:W3CDTF">2020-05-31T22:10:00Z</dcterms:modified>
</cp:coreProperties>
</file>